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3F41BE54-0F89-4C71-A2A1-B588ABB8A02D}" xr6:coauthVersionLast="47" xr6:coauthVersionMax="47" xr10:uidLastSave="{00000000-0000-0000-0000-000000000000}"/>
  <bookViews>
    <workbookView xWindow="-110" yWindow="-110" windowWidth="25820" windowHeight="15500" firstSheet="7" activeTab="10" xr2:uid="{00000000-000D-0000-FFFF-FFFF00000000}"/>
  </bookViews>
  <sheets>
    <sheet name="Viz_Dashboard" sheetId="1" r:id="rId1"/>
    <sheet name="README" sheetId="2" r:id="rId2"/>
    <sheet name="Scenario_Definitions" sheetId="3" r:id="rId3"/>
    <sheet name="Matrix_C1" sheetId="4" r:id="rId4"/>
    <sheet name="Matrix_C2" sheetId="5" r:id="rId5"/>
    <sheet name="Matrix_C3" sheetId="6" r:id="rId6"/>
    <sheet name="Scenario_Detail" sheetId="7" r:id="rId7"/>
    <sheet name="Checks_Audit" sheetId="8" r:id="rId8"/>
    <sheet name="TerminalValue_Audit" sheetId="9" r:id="rId9"/>
    <sheet name="Viz_C1" sheetId="10" r:id="rId10"/>
    <sheet name="Viz_C2" sheetId="11" r:id="rId11"/>
    <sheet name="Viz_C3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2" l="1"/>
  <c r="H23" i="12"/>
  <c r="G23" i="12"/>
  <c r="I22" i="12"/>
  <c r="H22" i="12"/>
  <c r="G22" i="12"/>
  <c r="I21" i="12"/>
  <c r="H21" i="12"/>
  <c r="G21" i="12"/>
  <c r="I20" i="12"/>
  <c r="H20" i="12"/>
  <c r="G20" i="12"/>
  <c r="I19" i="12"/>
  <c r="H19" i="12"/>
  <c r="G19" i="12"/>
  <c r="I18" i="12"/>
  <c r="H18" i="12"/>
  <c r="G18" i="12"/>
  <c r="I17" i="12"/>
  <c r="H17" i="12"/>
  <c r="G17" i="12"/>
  <c r="B17" i="12"/>
  <c r="I16" i="12"/>
  <c r="H16" i="12"/>
  <c r="G16" i="12"/>
  <c r="B16" i="12"/>
  <c r="I15" i="12"/>
  <c r="H15" i="12"/>
  <c r="G15" i="12"/>
  <c r="D13" i="12"/>
  <c r="C13" i="12"/>
  <c r="B13" i="12"/>
  <c r="D12" i="12"/>
  <c r="C12" i="12"/>
  <c r="B12" i="12"/>
  <c r="D11" i="12"/>
  <c r="C11" i="12"/>
  <c r="B11" i="12"/>
  <c r="I9" i="12"/>
  <c r="H9" i="12"/>
  <c r="H8" i="12"/>
  <c r="H7" i="12"/>
  <c r="D7" i="12"/>
  <c r="C7" i="12"/>
  <c r="B7" i="12"/>
  <c r="H6" i="12"/>
  <c r="D6" i="12"/>
  <c r="C6" i="12"/>
  <c r="B6" i="12"/>
  <c r="I5" i="12"/>
  <c r="I6" i="12" s="1"/>
  <c r="I7" i="12" s="1"/>
  <c r="I8" i="12" s="1"/>
  <c r="H5" i="12"/>
  <c r="D5" i="12"/>
  <c r="C5" i="12"/>
  <c r="B5" i="12"/>
  <c r="I23" i="11"/>
  <c r="H23" i="11"/>
  <c r="G23" i="11"/>
  <c r="I22" i="11"/>
  <c r="H22" i="11"/>
  <c r="G22" i="11"/>
  <c r="I21" i="11"/>
  <c r="H21" i="11"/>
  <c r="G21" i="11"/>
  <c r="I20" i="11"/>
  <c r="H20" i="11"/>
  <c r="G20" i="11"/>
  <c r="I19" i="11"/>
  <c r="H19" i="11"/>
  <c r="G19" i="11"/>
  <c r="I18" i="11"/>
  <c r="H18" i="11"/>
  <c r="G18" i="11"/>
  <c r="I17" i="11"/>
  <c r="H17" i="11"/>
  <c r="G17" i="11"/>
  <c r="B17" i="11"/>
  <c r="I16" i="11"/>
  <c r="H16" i="11"/>
  <c r="G16" i="11"/>
  <c r="B16" i="11"/>
  <c r="I15" i="11"/>
  <c r="H15" i="11"/>
  <c r="G15" i="11"/>
  <c r="D13" i="11"/>
  <c r="C13" i="11"/>
  <c r="B13" i="11"/>
  <c r="D12" i="11"/>
  <c r="C12" i="11"/>
  <c r="B12" i="11"/>
  <c r="D11" i="11"/>
  <c r="C11" i="11"/>
  <c r="B11" i="11"/>
  <c r="I9" i="11"/>
  <c r="H9" i="11"/>
  <c r="H8" i="11"/>
  <c r="H7" i="11"/>
  <c r="D7" i="11"/>
  <c r="C7" i="11"/>
  <c r="B7" i="11"/>
  <c r="H6" i="11"/>
  <c r="D6" i="11"/>
  <c r="C6" i="11"/>
  <c r="B6" i="11"/>
  <c r="I5" i="11"/>
  <c r="I6" i="11" s="1"/>
  <c r="I7" i="11" s="1"/>
  <c r="I8" i="11" s="1"/>
  <c r="H5" i="11"/>
  <c r="D5" i="11"/>
  <c r="C5" i="11"/>
  <c r="B5" i="11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I17" i="10"/>
  <c r="H17" i="10"/>
  <c r="G17" i="10"/>
  <c r="B17" i="10"/>
  <c r="I16" i="10"/>
  <c r="H16" i="10"/>
  <c r="G16" i="10"/>
  <c r="B16" i="10"/>
  <c r="I15" i="10"/>
  <c r="H15" i="10"/>
  <c r="G15" i="10"/>
  <c r="D13" i="10"/>
  <c r="C13" i="10"/>
  <c r="B13" i="10"/>
  <c r="D12" i="10"/>
  <c r="C12" i="10"/>
  <c r="B12" i="10"/>
  <c r="D11" i="10"/>
  <c r="C11" i="10"/>
  <c r="B11" i="10"/>
  <c r="I9" i="10"/>
  <c r="H9" i="10"/>
  <c r="H8" i="10"/>
  <c r="H7" i="10"/>
  <c r="D7" i="10"/>
  <c r="C7" i="10"/>
  <c r="B7" i="10"/>
  <c r="H6" i="10"/>
  <c r="D6" i="10"/>
  <c r="C6" i="10"/>
  <c r="B6" i="10"/>
  <c r="I5" i="10"/>
  <c r="I6" i="10" s="1"/>
  <c r="I7" i="10" s="1"/>
  <c r="I8" i="10" s="1"/>
  <c r="H5" i="10"/>
  <c r="D5" i="10"/>
  <c r="C5" i="10"/>
  <c r="B5" i="10"/>
  <c r="D6" i="1"/>
  <c r="C6" i="1"/>
  <c r="B6" i="1"/>
  <c r="D5" i="1"/>
  <c r="C5" i="1"/>
  <c r="B5" i="1"/>
  <c r="D4" i="1"/>
  <c r="C4" i="1"/>
  <c r="B4" i="1"/>
</calcChain>
</file>

<file path=xl/sharedStrings.xml><?xml version="1.0" encoding="utf-8"?>
<sst xmlns="http://schemas.openxmlformats.org/spreadsheetml/2006/main" count="450" uniqueCount="155">
  <si>
    <t>Scenario Matrix — Visualization Dashboard</t>
  </si>
  <si>
    <t>Concept</t>
  </si>
  <si>
    <t>Base Project NPV (EUR m)</t>
  </si>
  <si>
    <t>Best-case Project NPV (max)</t>
  </si>
  <si>
    <t>Worst-case Project NPV (min)</t>
  </si>
  <si>
    <t>C1</t>
  </si>
  <si>
    <t>C2</t>
  </si>
  <si>
    <t>C3</t>
  </si>
  <si>
    <t>Notes: Values reference stored outputs; no recomputation performed.</t>
  </si>
  <si>
    <t>10_Scenario_Matrix_v1 — Gate 5 Scenario Matrices (C1/C2/C3)</t>
  </si>
  <si>
    <t>Purpose</t>
  </si>
  <si>
    <t>Provide unified 3×3 scenario matrices for Concepts C1/C2/C3. Scenarios are defined by two axes (Market; Delivery &amp; Capital). KPIs are computed in Python from Gate4 monthly arrays (no Excel recalculation). Outputs stored as values.</t>
  </si>
  <si>
    <t>Core definitions / units</t>
  </si>
  <si>
    <t>Discount rate (DG-0052 Base): 11.00% nominal p.a.  (monthly = 0.8735%)</t>
  </si>
  <si>
    <t>Project NPV / Equity NPV: EUR m (discounted at DG-0052 monthly rate).</t>
  </si>
  <si>
    <t>Project IRR / Equity IRR: annualized from monthly IRR; if IRR cannot be defined (cashflows never change sign), shown as N/A.</t>
  </si>
  <si>
    <t>Peak Cash Need / Peak Equity Need: EUR m = abs(min cumulative cashflow).</t>
  </si>
  <si>
    <t>Terminal value treatment</t>
  </si>
  <si>
    <t>Scenario matrices INCLUDE a terminal value receipt at scenario-specific ExitMonth to make exit cap meaningful (computed from Hold/Ops pack + MasterInputs MI-HOLD rents, added as a receipt at ExitMonth).</t>
  </si>
  <si>
    <t>Checks_Audit compares Gate4 base KPIs against the development-only cashflows (no terminal receipt) to match the Gate4 workbook’s precomputed base KPIs.</t>
  </si>
  <si>
    <t>Data sources</t>
  </si>
  <si>
    <t>Gate4 monthly cashflows: SPINA3_Gate4_FinancialModel_C1-C3_v1.0_20251227.xlsx</t>
  </si>
  <si>
    <t>Discount rate + ranges: SPINA3_Inputs_DataGapsRanges_All_v1.3_20251227.xlsx (DG-0052)</t>
  </si>
  <si>
    <t>Hold shares/vacancy/opex/exit caps: SPINA3_Hold_Operations_AssumptionsPack_ScenarioB_v1.0.1.1_20251227_VersionLogAdd.xlsx</t>
  </si>
  <si>
    <t>Hold rents (unit SSOT): SPINA3_Inputs_MasterInputs_All_v1.4.2.1_C2GFAFix_TraceHotfix_20251227.xlsx (MI-HOLD-0101/0201/0301)</t>
  </si>
  <si>
    <t>Notes / approximations</t>
  </si>
  <si>
    <t>Office and Retail NLA are proxied using GFA (no explicit net-to-gross provided in SSOT). Residential NLA uses 80% net-to-gross efficiency from Inputs_SSOT.</t>
  </si>
  <si>
    <t>Financing / equity cashflows are recomputed using a revolver-style debt facility (limit = Gate4 max debt balance) and monthly interest (base 6% effective p.a., shocked ±200 bps), matching Gate4 base series.</t>
  </si>
  <si>
    <t>v1.0.1: TerminalValue_Audit corrected (BASE vs LOW; Held NLA includes hold share &amp; NTG).</t>
  </si>
  <si>
    <t>Scenario axes and shock magnitudes (unified for C1/C2/C3)</t>
  </si>
  <si>
    <t>Axis</t>
  </si>
  <si>
    <t>Level</t>
  </si>
  <si>
    <t>Shock(s)</t>
  </si>
  <si>
    <t>Market</t>
  </si>
  <si>
    <t>Upside_M</t>
  </si>
  <si>
    <t>Price +10%; Absorption Faster (duration ×0.75)</t>
  </si>
  <si>
    <t>Base_M</t>
  </si>
  <si>
    <t>No change</t>
  </si>
  <si>
    <t>Downside_M</t>
  </si>
  <si>
    <t>Price -10%; Absorption Slower (duration ×1.50)</t>
  </si>
  <si>
    <t>Delivery &amp; Capital</t>
  </si>
  <si>
    <t>Upside_D</t>
  </si>
  <si>
    <t>Cost -10%; Schedule -3 months; Interest -200 bps; Exit cap -50 bps</t>
  </si>
  <si>
    <t>Base_D</t>
  </si>
  <si>
    <t>Downside_D</t>
  </si>
  <si>
    <t>Cost +10%; Schedule +12 months; Interest +200 bps; Exit cap +50 bps</t>
  </si>
  <si>
    <t>C1 — 3×3 Scenario Matrix (Market × Delivery &amp; Capital)</t>
  </si>
  <si>
    <t>Rows: Market (Upside / Base / Downside)     Columns: Delivery &amp; Capital (Upside / Base / Downside)</t>
  </si>
  <si>
    <t>Market \ Delivery</t>
  </si>
  <si>
    <t>Project NPV (EUR m)</t>
  </si>
  <si>
    <t>Equity NPV (EUR m)</t>
  </si>
  <si>
    <t>Project IRR (annual, %)  |  Peak Cash Need (EUR m)</t>
  </si>
  <si>
    <t>IRR | Peak</t>
  </si>
  <si>
    <t>-0.8% | 62.0</t>
  </si>
  <si>
    <t>-6.3% | 69.2</t>
  </si>
  <si>
    <t>-10.9% | 76.3</t>
  </si>
  <si>
    <t>-2.7% | 63.8</t>
  </si>
  <si>
    <t>-7.6% | 71.3</t>
  </si>
  <si>
    <t>-11.8% | 78.8</t>
  </si>
  <si>
    <t>-3.7% | 68.7</t>
  </si>
  <si>
    <t>-7.6% | 77.3</t>
  </si>
  <si>
    <t>-10.9% | 86.0</t>
  </si>
  <si>
    <t>C2 — 3×3 Scenario Matrix (Market × Delivery &amp; Capital)</t>
  </si>
  <si>
    <t>0.8% | 66.1</t>
  </si>
  <si>
    <t>-4.0% | 74.7</t>
  </si>
  <si>
    <t>-8.2% | 83.4</t>
  </si>
  <si>
    <t>-0.2% | 66.9</t>
  </si>
  <si>
    <t>-4.8% | 75.5</t>
  </si>
  <si>
    <t>-8.7% | 84.1</t>
  </si>
  <si>
    <t>-1.0% | 72.0</t>
  </si>
  <si>
    <t>-4.7% | 80.5</t>
  </si>
  <si>
    <t>-7.9% | 88.9</t>
  </si>
  <si>
    <t>C3 — 3×3 Scenario Matrix (Market × Delivery &amp; Capital)</t>
  </si>
  <si>
    <t>-2.3% | 77.8</t>
  </si>
  <si>
    <t>-7.9% | 86.9</t>
  </si>
  <si>
    <t>-12.8% | 96.0</t>
  </si>
  <si>
    <t>-3.8% | 80.8</t>
  </si>
  <si>
    <t>-9.1% | 90.2</t>
  </si>
  <si>
    <t>-13.6% | 99.7</t>
  </si>
  <si>
    <t>-4.5% | 83.6</t>
  </si>
  <si>
    <t>-9.1% | 93.1</t>
  </si>
  <si>
    <t>-13.0% | 102.6</t>
  </si>
  <si>
    <t>Scenario_Detail — one row per Concept × Scenario (values)</t>
  </si>
  <si>
    <t>Delivery</t>
  </si>
  <si>
    <t>Project IRR (annual %)</t>
  </si>
  <si>
    <t>Peak Cash Need (EUR m)</t>
  </si>
  <si>
    <t>Profit on Cost (%)</t>
  </si>
  <si>
    <t>Equity IRR (annual %)</t>
  </si>
  <si>
    <t>Equity Multiple (x)</t>
  </si>
  <si>
    <t>Peak Equity Need (EUR m)</t>
  </si>
  <si>
    <t>Terminal Receipt (EUR m)</t>
  </si>
  <si>
    <t>ExitMonth (index)</t>
  </si>
  <si>
    <t>Flags</t>
  </si>
  <si>
    <t>Checks_Audit — base reconciliation + missing-data flags</t>
  </si>
  <si>
    <t>Base reconciliation (development-only; no terminal receipt) vs Gate4 Outputs_KPIs</t>
  </si>
  <si>
    <t>Gate4 Project NPV (EUR m)</t>
  </si>
  <si>
    <t>Computed Project NPV (EUR m)</t>
  </si>
  <si>
    <t>Diff (EUR m)</t>
  </si>
  <si>
    <t>Gate4 Project IRR (annual %)</t>
  </si>
  <si>
    <t>Computed Project IRR (annual %)</t>
  </si>
  <si>
    <t>Diff (pp)</t>
  </si>
  <si>
    <t>Gate4 Peak Cash Need (EUR m)</t>
  </si>
  <si>
    <t>Computed Peak Cash Need (EUR m)</t>
  </si>
  <si>
    <t>Missing-data / approximation flags</t>
  </si>
  <si>
    <t>• Office &amp; Retail NLA proxied using GFA (no net-to-gross provided in SSOT).</t>
  </si>
  <si>
    <t>• Terminal value uses MI-HOLD rents (MasterInputs) and Hold/Ops Pack vacancy/opex/cap/hold shares; see TerminalValue_Audit.</t>
  </si>
  <si>
    <t>• Truncation flags: if any negative schedule shift would move non-zero CF before month 0 (none observed in current scenario grid).</t>
  </si>
  <si>
    <t>TerminalValue_Audit — terminal value receipt inputs &amp; calculation (Base caps)</t>
  </si>
  <si>
    <t>NTG inputs (for Held NLA basis)</t>
  </si>
  <si>
    <t>C1 Terminal Value Audit</t>
  </si>
  <si>
    <t>Residential NTG (MI-0037)</t>
  </si>
  <si>
    <t>Use</t>
  </si>
  <si>
    <t>NLA (m²)</t>
  </si>
  <si>
    <t>Rent (€/m²/yr)</t>
  </si>
  <si>
    <t>Rent (€/m²/mo)</t>
  </si>
  <si>
    <t>Vacancy (%)</t>
  </si>
  <si>
    <t>Non-rec. opex (% GRI)</t>
  </si>
  <si>
    <t>NOI (€/yr)</t>
  </si>
  <si>
    <t>Exit Cap (dec)</t>
  </si>
  <si>
    <t>Terminal Value (EUR)</t>
  </si>
  <si>
    <t>Hold Share (%)</t>
  </si>
  <si>
    <t>Terminal Receipt (EUR)</t>
  </si>
  <si>
    <t>Source_Ref</t>
  </si>
  <si>
    <t>Office NTG (MI-0051)</t>
  </si>
  <si>
    <t>Residential</t>
  </si>
  <si>
    <t>Inputs_SSOT Areas; Hold/Ops Pack; MasterInputs MI-HOLD-0101</t>
  </si>
  <si>
    <t>DG-TBD-RETAIL-NTG (Base)</t>
  </si>
  <si>
    <t>TBD / no SSOT source</t>
  </si>
  <si>
    <t>Office</t>
  </si>
  <si>
    <t>Inputs_SSOT Areas; Hold/Ops Pack; MasterInputs MI-HOLD-0201</t>
  </si>
  <si>
    <t>Retail</t>
  </si>
  <si>
    <t>Inputs_SSOT Areas; Hold/Ops Pack; MasterInputs MI-HOLD-0301</t>
  </si>
  <si>
    <t>TOTAL</t>
  </si>
  <si>
    <t>C2 Terminal Value Audit</t>
  </si>
  <si>
    <t>C3 Terminal Value Audit</t>
  </si>
  <si>
    <t>C1 — Visualization</t>
  </si>
  <si>
    <t>Heatmap — Project NPV (EUR m)</t>
  </si>
  <si>
    <t>Scenario Waterfall (Base → Combined Downside)</t>
  </si>
  <si>
    <t>Category</t>
  </si>
  <si>
    <t>Value (EUR m)</t>
  </si>
  <si>
    <t>Cumulative (EUR m)</t>
  </si>
  <si>
    <t>Base</t>
  </si>
  <si>
    <t>Market downside (price+absorption)</t>
  </si>
  <si>
    <t>Delivery&amp;Capital downside (cost+schedule+rates+cap)</t>
  </si>
  <si>
    <t>Interaction (non-additivity)</t>
  </si>
  <si>
    <t>Heatmap — Equity NPV (EUR m)</t>
  </si>
  <si>
    <t>Combined Downside</t>
  </si>
  <si>
    <t>Waterfall uses scenario-output deltas (not re-simulated factor decomposition). Interaction captures non-additivity.</t>
  </si>
  <si>
    <t>Axis Swing (Project NPV, EUR m)</t>
  </si>
  <si>
    <t>Scenario</t>
  </si>
  <si>
    <t>Swing (EUR m)</t>
  </si>
  <si>
    <t>Market swing</t>
  </si>
  <si>
    <t>Delivery swing</t>
  </si>
  <si>
    <t>C2 — Visualization</t>
  </si>
  <si>
    <t>C3 — Visualization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</si>
</sst>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0.0"/>
    <numFmt numFmtId="178" formatCode="0.0000"/>
  </numFmts>
  <fonts count="8" x14ac:knownFonts="1">
    <font>
      <sz val="11"/>
      <color theme="1"/>
      <name val="宋体"/>
      <family val="2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b/>
      <sz val="13"/>
      <name val="宋体"/>
      <charset val="134"/>
    </font>
    <font>
      <b/>
      <sz val="11"/>
      <color rgb="FFFFFFFF"/>
      <name val="宋体"/>
      <charset val="134"/>
    </font>
    <font>
      <b/>
      <sz val="12"/>
      <name val="宋体"/>
      <charset val="134"/>
    </font>
    <font>
      <i/>
      <sz val="9"/>
      <name val="宋体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F4E79"/>
      </patternFill>
    </fill>
    <fill>
      <patternFill patternType="solid">
        <fgColor rgb="FFD9E1F2"/>
      </patternFill>
    </fill>
  </fills>
  <borders count="4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/>
    <xf numFmtId="177" fontId="0" fillId="0" borderId="1" xfId="0" applyNumberFormat="1" applyBorder="1"/>
    <xf numFmtId="2" fontId="0" fillId="0" borderId="1" xfId="0" applyNumberFormat="1" applyBorder="1"/>
    <xf numFmtId="0" fontId="5" fillId="0" borderId="0" xfId="0" applyFont="1"/>
    <xf numFmtId="3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3" fontId="0" fillId="0" borderId="1" xfId="0" applyNumberFormat="1" applyBorder="1"/>
    <xf numFmtId="178" fontId="0" fillId="0" borderId="1" xfId="0" applyNumberFormat="1" applyBorder="1"/>
    <xf numFmtId="177" fontId="2" fillId="0" borderId="1" xfId="0" applyNumberFormat="1" applyFont="1" applyBorder="1"/>
    <xf numFmtId="3" fontId="2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77" fontId="0" fillId="0" borderId="0" xfId="0" applyNumberForma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77" fontId="0" fillId="0" borderId="0" xfId="0" applyNumberFormat="1" applyAlignment="1">
      <alignment horizontal="center"/>
    </xf>
    <xf numFmtId="0" fontId="6" fillId="0" borderId="0" xfId="0" applyFont="1" applyAlignment="1">
      <alignment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/>
    <xf numFmtId="0" fontId="0" fillId="0" borderId="3" xfId="0" applyBorder="1"/>
    <xf numFmtId="0" fontId="5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Project NPV comparison (Base vs Best vs Worst)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4.9321527777777777E-2"/>
          <c:y val="9.8138657407407417E-2"/>
          <c:w val="0.93450949074074074"/>
          <c:h val="0.8680754629629630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Viz_Dashboard!$B$3</c:f>
              <c:strCache>
                <c:ptCount val="1"/>
                <c:pt idx="0">
                  <c:v>Base Project NPV (EUR m)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1"/>
          <c:cat>
            <c:strRef>
              <c:f>Viz_Dashboard!$A$4:$A$6</c:f>
              <c:strCache>
                <c:ptCount val="3"/>
                <c:pt idx="0">
                  <c:v>C1</c:v>
                </c:pt>
                <c:pt idx="1">
                  <c:v>C2</c:v>
                </c:pt>
                <c:pt idx="2">
                  <c:v>C3</c:v>
                </c:pt>
              </c:strCache>
            </c:strRef>
          </c:cat>
          <c:val>
            <c:numRef>
              <c:f>Viz_Dashboard!$B$4:$B$6</c:f>
              <c:numCache>
                <c:formatCode>0.0</c:formatCode>
                <c:ptCount val="3"/>
                <c:pt idx="0">
                  <c:v>-25.21723819590925</c:v>
                </c:pt>
                <c:pt idx="1">
                  <c:v>-22.643959261237889</c:v>
                </c:pt>
                <c:pt idx="2">
                  <c:v>-25.188460068776291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0-4C9F-BCBA-C525245E0BD1}"/>
            </c:ext>
          </c:extLst>
        </c:ser>
        <c:ser>
          <c:idx val="1"/>
          <c:order val="1"/>
          <c:tx>
            <c:strRef>
              <c:f>Viz_Dashboard!$C$3</c:f>
              <c:strCache>
                <c:ptCount val="1"/>
                <c:pt idx="0">
                  <c:v>Best-case Project NPV (max)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1"/>
          <c:cat>
            <c:strRef>
              <c:f>Viz_Dashboard!$A$4:$A$6</c:f>
              <c:strCache>
                <c:ptCount val="3"/>
                <c:pt idx="0">
                  <c:v>C1</c:v>
                </c:pt>
                <c:pt idx="1">
                  <c:v>C2</c:v>
                </c:pt>
                <c:pt idx="2">
                  <c:v>C3</c:v>
                </c:pt>
              </c:strCache>
            </c:strRef>
          </c:cat>
          <c:val>
            <c:numRef>
              <c:f>Viz_Dashboard!$C$4:$C$6</c:f>
              <c:numCache>
                <c:formatCode>0.0</c:formatCode>
                <c:ptCount val="3"/>
                <c:pt idx="0">
                  <c:v>-14.31073363346102</c:v>
                </c:pt>
                <c:pt idx="1">
                  <c:v>-13.49356691289548</c:v>
                </c:pt>
                <c:pt idx="2">
                  <c:v>-15.57553507564152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70-4C9F-BCBA-C525245E0BD1}"/>
            </c:ext>
          </c:extLst>
        </c:ser>
        <c:ser>
          <c:idx val="2"/>
          <c:order val="2"/>
          <c:tx>
            <c:strRef>
              <c:f>Viz_Dashboard!$D$3</c:f>
              <c:strCache>
                <c:ptCount val="1"/>
                <c:pt idx="0">
                  <c:v>Worst-case Project NPV (min)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1"/>
          <c:cat>
            <c:strRef>
              <c:f>Viz_Dashboard!$A$4:$A$6</c:f>
              <c:strCache>
                <c:ptCount val="3"/>
                <c:pt idx="0">
                  <c:v>C1</c:v>
                </c:pt>
                <c:pt idx="1">
                  <c:v>C2</c:v>
                </c:pt>
                <c:pt idx="2">
                  <c:v>C3</c:v>
                </c:pt>
              </c:strCache>
            </c:strRef>
          </c:cat>
          <c:val>
            <c:numRef>
              <c:f>Viz_Dashboard!$D$4:$D$6</c:f>
              <c:numCache>
                <c:formatCode>0.0</c:formatCode>
                <c:ptCount val="3"/>
                <c:pt idx="0">
                  <c:v>-34.190533423731338</c:v>
                </c:pt>
                <c:pt idx="1">
                  <c:v>-30.544643843631459</c:v>
                </c:pt>
                <c:pt idx="2">
                  <c:v>-32.595672474258222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70-4C9F-BCBA-C525245E0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0"/>
        <c:axId val="100"/>
      </c:barChart>
      <c:catAx>
        <c:axId val="1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Project NPV (EUR m)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309467592592589"/>
          <c:y val="0.90546296296296291"/>
          <c:w val="0.59260694444444439"/>
          <c:h val="4.96097222222222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Waterfall (delta bars + cumulative line)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Viz_C3!$H$4</c:f>
              <c:strCache>
                <c:ptCount val="1"/>
                <c:pt idx="0">
                  <c:v>Value (EUR m)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1"/>
          <c:cat>
            <c:strRef>
              <c:f>Viz_C3!$G$5:$G$9</c:f>
              <c:strCache>
                <c:ptCount val="5"/>
                <c:pt idx="0">
                  <c:v>Base</c:v>
                </c:pt>
                <c:pt idx="1">
                  <c:v>Market downside (price+absorption)</c:v>
                </c:pt>
                <c:pt idx="2">
                  <c:v>Delivery&amp;Capital downside (cost+schedule+rates+cap)</c:v>
                </c:pt>
                <c:pt idx="3">
                  <c:v>Interaction (non-additivity)</c:v>
                </c:pt>
                <c:pt idx="4">
                  <c:v>Combined Downside</c:v>
                </c:pt>
              </c:strCache>
            </c:strRef>
          </c:cat>
          <c:val>
            <c:numRef>
              <c:f>Viz_C3!$H$5:$H$9</c:f>
              <c:numCache>
                <c:formatCode>0.0</c:formatCode>
                <c:ptCount val="5"/>
                <c:pt idx="0">
                  <c:v>-25.188460068776291</c:v>
                </c:pt>
                <c:pt idx="1">
                  <c:v>-3.4132558384906879</c:v>
                </c:pt>
                <c:pt idx="2">
                  <c:v>-4.3807884633746106</c:v>
                </c:pt>
                <c:pt idx="3">
                  <c:v>0.38683189638337012</c:v>
                </c:pt>
                <c:pt idx="4">
                  <c:v>-32.595672474258222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5-4532-B8E5-D41C98B68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lineChart>
        <c:grouping val="standard"/>
        <c:varyColors val="1"/>
        <c:ser>
          <c:idx val="1"/>
          <c:order val="1"/>
          <c:tx>
            <c:strRef>
              <c:f>Viz_C3!$I$4</c:f>
              <c:strCache>
                <c:ptCount val="1"/>
                <c:pt idx="0">
                  <c:v>Cumulative (EUR 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Viz_C3!$I$5:$I$9</c:f>
              <c:numCache>
                <c:formatCode>0.0</c:formatCode>
                <c:ptCount val="5"/>
                <c:pt idx="0">
                  <c:v>-25.188460068776291</c:v>
                </c:pt>
                <c:pt idx="1">
                  <c:v>-28.601715907266978</c:v>
                </c:pt>
                <c:pt idx="2">
                  <c:v>-32.982504370641593</c:v>
                </c:pt>
                <c:pt idx="3">
                  <c:v>-32.595672474258222</c:v>
                </c:pt>
                <c:pt idx="4">
                  <c:v>-32.595672474258222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F15-4532-B8E5-D41C98B68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"/>
        <c:axId val="200"/>
      </c:lineChart>
      <c:catAx>
        <c:axId val="1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 m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autoZero"/>
        <c:crossBetween val="between"/>
      </c:valAx>
      <c:valAx>
        <c:axId val="200"/>
        <c:scaling>
          <c:orientation val="minMax"/>
        </c:scaling>
        <c:delete val="0"/>
        <c:axPos val="r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Risk-Return Scatter: Project NPV vs Peak Cash Need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=Scenario_Detail!$B$4&amp;" × "&amp;Scenario_Detail!$C$4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Viz_C1!$H$15</c:f>
              <c:numCache>
                <c:formatCode>0.0</c:formatCode>
                <c:ptCount val="1"/>
                <c:pt idx="0">
                  <c:v>-25.21723819590925</c:v>
                </c:pt>
              </c:numCache>
            </c:numRef>
          </c:xVal>
          <c:yVal>
            <c:numRef>
              <c:f>Viz_C1!$I$15</c:f>
              <c:numCache>
                <c:formatCode>0.0</c:formatCode>
                <c:ptCount val="1"/>
                <c:pt idx="0">
                  <c:v>71.251127663400027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D-4855-8571-B9FBD02F4B5D}"/>
            </c:ext>
          </c:extLst>
        </c:ser>
        <c:ser>
          <c:idx val="1"/>
          <c:order val="1"/>
          <c:tx>
            <c:v>=Scenario_Detail!$B$5&amp;" × "&amp;Scenario_Detail!$C$5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Viz_C1!$H$16</c:f>
              <c:numCache>
                <c:formatCode>0.0</c:formatCode>
                <c:ptCount val="1"/>
                <c:pt idx="0">
                  <c:v>-29.74232707915068</c:v>
                </c:pt>
              </c:numCache>
            </c:numRef>
          </c:xVal>
          <c:yVal>
            <c:numRef>
              <c:f>Viz_C1!$I$16</c:f>
              <c:numCache>
                <c:formatCode>0.0</c:formatCode>
                <c:ptCount val="1"/>
                <c:pt idx="0">
                  <c:v>78.831830236320016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D-4855-8571-B9FBD02F4B5D}"/>
            </c:ext>
          </c:extLst>
        </c:ser>
        <c:ser>
          <c:idx val="2"/>
          <c:order val="2"/>
          <c:tx>
            <c:v>=Scenario_Detail!$B$6&amp;" × "&amp;Scenario_Detail!$C$6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Viz_C1!$H$17</c:f>
              <c:numCache>
                <c:formatCode>0.0</c:formatCode>
                <c:ptCount val="1"/>
                <c:pt idx="0">
                  <c:v>-17.76400483057277</c:v>
                </c:pt>
              </c:numCache>
            </c:numRef>
          </c:xVal>
          <c:yVal>
            <c:numRef>
              <c:f>Viz_C1!$I$17</c:f>
              <c:numCache>
                <c:formatCode>0.0</c:formatCode>
                <c:ptCount val="1"/>
                <c:pt idx="0">
                  <c:v>63.772955697060013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0D-4855-8571-B9FBD02F4B5D}"/>
            </c:ext>
          </c:extLst>
        </c:ser>
        <c:ser>
          <c:idx val="3"/>
          <c:order val="3"/>
          <c:tx>
            <c:v>=Scenario_Detail!$B$7&amp;" × "&amp;Scenario_Detail!$C$7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Viz_C1!$H$18</c:f>
              <c:numCache>
                <c:formatCode>0.0</c:formatCode>
                <c:ptCount val="1"/>
                <c:pt idx="0">
                  <c:v>-30.229599473661661</c:v>
                </c:pt>
              </c:numCache>
            </c:numRef>
          </c:xVal>
          <c:yVal>
            <c:numRef>
              <c:f>Viz_C1!$I$18</c:f>
              <c:numCache>
                <c:formatCode>0.0</c:formatCode>
                <c:ptCount val="1"/>
                <c:pt idx="0">
                  <c:v>77.334109525793238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0D-4855-8571-B9FBD02F4B5D}"/>
            </c:ext>
          </c:extLst>
        </c:ser>
        <c:ser>
          <c:idx val="4"/>
          <c:order val="4"/>
          <c:tx>
            <c:v>=Scenario_Detail!$B$8&amp;" × "&amp;Scenario_Detail!$C$8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Viz_C1!$H$19</c:f>
              <c:numCache>
                <c:formatCode>0.0</c:formatCode>
                <c:ptCount val="1"/>
                <c:pt idx="0">
                  <c:v>-34.190533423731338</c:v>
                </c:pt>
              </c:numCache>
            </c:numRef>
          </c:xVal>
          <c:yVal>
            <c:numRef>
              <c:f>Viz_C1!$I$19</c:f>
              <c:numCache>
                <c:formatCode>0.0</c:formatCode>
                <c:ptCount val="1"/>
                <c:pt idx="0">
                  <c:v>85.95847966481324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0D-4855-8571-B9FBD02F4B5D}"/>
            </c:ext>
          </c:extLst>
        </c:ser>
        <c:ser>
          <c:idx val="5"/>
          <c:order val="5"/>
          <c:tx>
            <c:v>=Scenario_Detail!$B$9&amp;" × "&amp;Scenario_Detail!$C$9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Viz_C1!$H$20</c:f>
              <c:numCache>
                <c:formatCode>0.0</c:formatCode>
                <c:ptCount val="1"/>
                <c:pt idx="0">
                  <c:v>-22.999098990348561</c:v>
                </c:pt>
              </c:numCache>
            </c:numRef>
          </c:xVal>
          <c:yVal>
            <c:numRef>
              <c:f>Viz_C1!$I$20</c:f>
              <c:numCache>
                <c:formatCode>0.0</c:formatCode>
                <c:ptCount val="1"/>
                <c:pt idx="0">
                  <c:v>68.726424838403148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0D-4855-8571-B9FBD02F4B5D}"/>
            </c:ext>
          </c:extLst>
        </c:ser>
        <c:ser>
          <c:idx val="6"/>
          <c:order val="6"/>
          <c:tx>
            <c:v>=Scenario_Detail!$B$10&amp;" × "&amp;Scenario_Detail!$C$10</c:v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Viz_C1!$H$21</c:f>
              <c:numCache>
                <c:formatCode>0.0</c:formatCode>
                <c:ptCount val="1"/>
                <c:pt idx="0">
                  <c:v>-21.852897711787769</c:v>
                </c:pt>
              </c:numCache>
            </c:numRef>
          </c:xVal>
          <c:yVal>
            <c:numRef>
              <c:f>Viz_C1!$I$21</c:f>
              <c:numCache>
                <c:formatCode>0.0</c:formatCode>
                <c:ptCount val="1"/>
                <c:pt idx="0">
                  <c:v>69.175228882454789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0D-4855-8571-B9FBD02F4B5D}"/>
            </c:ext>
          </c:extLst>
        </c:ser>
        <c:ser>
          <c:idx val="7"/>
          <c:order val="7"/>
          <c:tx>
            <c:v>=Scenario_Detail!$B$11&amp;" × "&amp;Scenario_Detail!$C$11</c:v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Viz_C1!$H$22</c:f>
              <c:numCache>
                <c:formatCode>0.0</c:formatCode>
                <c:ptCount val="1"/>
                <c:pt idx="0">
                  <c:v>-26.71138970606826</c:v>
                </c:pt>
              </c:numCache>
            </c:numRef>
          </c:xVal>
          <c:yVal>
            <c:numRef>
              <c:f>Viz_C1!$I$22</c:f>
              <c:numCache>
                <c:formatCode>0.0</c:formatCode>
                <c:ptCount val="1"/>
                <c:pt idx="0">
                  <c:v>76.3137960112348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30D-4855-8571-B9FBD02F4B5D}"/>
            </c:ext>
          </c:extLst>
        </c:ser>
        <c:ser>
          <c:idx val="8"/>
          <c:order val="8"/>
          <c:tx>
            <c:v>=Scenario_Detail!$B$12&amp;" × "&amp;Scenario_Detail!$C$12</c:v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alpha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Viz_C1!$H$23</c:f>
              <c:numCache>
                <c:formatCode>0.0</c:formatCode>
                <c:ptCount val="1"/>
                <c:pt idx="0">
                  <c:v>-14.31073363346102</c:v>
                </c:pt>
              </c:numCache>
            </c:numRef>
          </c:xVal>
          <c:yVal>
            <c:numRef>
              <c:f>Viz_C1!$I$23</c:f>
              <c:numCache>
                <c:formatCode>0.0</c:formatCode>
                <c:ptCount val="1"/>
                <c:pt idx="0">
                  <c:v>62.036661753674807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30D-4855-8571-B9FBD02F4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"/>
        <c:axId val="20"/>
      </c:scatterChart>
      <c:valAx>
        <c:axId val="1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Project NPV (EUR m)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"/>
        <c:crosses val="autoZero"/>
        <c:crossBetween val="midCat"/>
      </c:valAx>
      <c:valAx>
        <c:axId val="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Peak Cash Need (EUR m)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dk1">
              <a:alpha val="25000"/>
            </a:schemeClr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Axis Swing Bars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Viz_C1!$B$15</c:f>
              <c:strCache>
                <c:ptCount val="1"/>
                <c:pt idx="0">
                  <c:v>Swing (EUR m)</c:v>
                </c:pt>
              </c:strCache>
            </c:strRef>
          </c:tx>
          <c:spPr>
            <a:ln>
              <a:prstDash val="solid"/>
            </a:ln>
          </c:spPr>
          <c:invertIfNegative val="1"/>
          <c:cat>
            <c:strRef>
              <c:f>Viz_C1!$A$16:$A$17</c:f>
              <c:strCache>
                <c:ptCount val="2"/>
                <c:pt idx="0">
                  <c:v>Market swing</c:v>
                </c:pt>
                <c:pt idx="1">
                  <c:v>Delivery swing</c:v>
                </c:pt>
              </c:strCache>
            </c:strRef>
          </c:cat>
          <c:val>
            <c:numRef>
              <c:f>Viz_C1!$B$16:$B$17</c:f>
              <c:numCache>
                <c:formatCode>0.0</c:formatCode>
                <c:ptCount val="2"/>
                <c:pt idx="0">
                  <c:v>8.3767017618738926</c:v>
                </c:pt>
                <c:pt idx="1">
                  <c:v>11.978322248577911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4-4491-999A-140870C46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Swing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Waterfall (delta bars + cumulative line)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Viz_C1!$H$4</c:f>
              <c:strCache>
                <c:ptCount val="1"/>
                <c:pt idx="0">
                  <c:v>Value (EUR m)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1"/>
          <c:cat>
            <c:strRef>
              <c:f>Viz_C1!$G$5:$G$9</c:f>
              <c:strCache>
                <c:ptCount val="5"/>
                <c:pt idx="0">
                  <c:v>Base</c:v>
                </c:pt>
                <c:pt idx="1">
                  <c:v>Market downside (price+absorption)</c:v>
                </c:pt>
                <c:pt idx="2">
                  <c:v>Delivery&amp;Capital downside (cost+schedule+rates+cap)</c:v>
                </c:pt>
                <c:pt idx="3">
                  <c:v>Interaction (non-additivity)</c:v>
                </c:pt>
                <c:pt idx="4">
                  <c:v>Combined Downside</c:v>
                </c:pt>
              </c:strCache>
            </c:strRef>
          </c:cat>
          <c:val>
            <c:numRef>
              <c:f>Viz_C1!$H$5:$H$9</c:f>
              <c:numCache>
                <c:formatCode>0.0</c:formatCode>
                <c:ptCount val="5"/>
                <c:pt idx="0">
                  <c:v>-25.21723819590925</c:v>
                </c:pt>
                <c:pt idx="1">
                  <c:v>-5.0123612777524116</c:v>
                </c:pt>
                <c:pt idx="2">
                  <c:v>-4.5250888832414304</c:v>
                </c:pt>
                <c:pt idx="3">
                  <c:v>0.56415493317174992</c:v>
                </c:pt>
                <c:pt idx="4">
                  <c:v>-34.190533423731338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640-9F4A-5F7251000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lineChart>
        <c:grouping val="standard"/>
        <c:varyColors val="1"/>
        <c:ser>
          <c:idx val="1"/>
          <c:order val="1"/>
          <c:tx>
            <c:strRef>
              <c:f>Viz_C1!$I$4</c:f>
              <c:strCache>
                <c:ptCount val="1"/>
                <c:pt idx="0">
                  <c:v>Cumulative (EUR 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Viz_C1!$I$5:$I$9</c:f>
              <c:numCache>
                <c:formatCode>0.0</c:formatCode>
                <c:ptCount val="5"/>
                <c:pt idx="0">
                  <c:v>-25.21723819590925</c:v>
                </c:pt>
                <c:pt idx="1">
                  <c:v>-30.229599473661661</c:v>
                </c:pt>
                <c:pt idx="2">
                  <c:v>-34.754688356903088</c:v>
                </c:pt>
                <c:pt idx="3">
                  <c:v>-34.190533423731338</c:v>
                </c:pt>
                <c:pt idx="4">
                  <c:v>-34.190533423731338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60A-4640-9F4A-5F7251000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"/>
        <c:axId val="200"/>
      </c:lineChart>
      <c:catAx>
        <c:axId val="1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 m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autoZero"/>
        <c:crossBetween val="between"/>
      </c:valAx>
      <c:valAx>
        <c:axId val="200"/>
        <c:scaling>
          <c:orientation val="minMax"/>
        </c:scaling>
        <c:delete val="0"/>
        <c:axPos val="r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Risk-Return Scatter: Project NPV vs Peak Cash Need</a:t>
            </a:r>
          </a:p>
        </c:rich>
      </c:tx>
      <c:overlay val="1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=Scenario_Detail!$B$13&amp;" × "&amp;Scenario_Detail!$C$13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Viz_C2!$H$15</c:f>
              <c:numCache>
                <c:formatCode>0.0</c:formatCode>
                <c:ptCount val="1"/>
                <c:pt idx="0">
                  <c:v>-22.643959261237889</c:v>
                </c:pt>
              </c:numCache>
            </c:numRef>
          </c:xVal>
          <c:yVal>
            <c:numRef>
              <c:f>Viz_C2!$I$15</c:f>
              <c:numCache>
                <c:formatCode>0.0</c:formatCode>
                <c:ptCount val="1"/>
                <c:pt idx="0">
                  <c:v>75.499897350404439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E4-4E53-BB43-B39A6FC26BED}"/>
            </c:ext>
          </c:extLst>
        </c:ser>
        <c:ser>
          <c:idx val="1"/>
          <c:order val="1"/>
          <c:tx>
            <c:v>=Scenario_Detail!$B$14&amp;" × "&amp;Scenario_Detail!$C$14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Viz_C2!$H$16</c:f>
              <c:numCache>
                <c:formatCode>0.0</c:formatCode>
                <c:ptCount val="1"/>
                <c:pt idx="0">
                  <c:v>-27.117557412520991</c:v>
                </c:pt>
              </c:numCache>
            </c:numRef>
          </c:xVal>
          <c:yVal>
            <c:numRef>
              <c:f>Viz_C2!$I$16</c:f>
              <c:numCache>
                <c:formatCode>0.0</c:formatCode>
                <c:ptCount val="1"/>
                <c:pt idx="0">
                  <c:v>84.133993203852484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E4-4E53-BB43-B39A6FC26BED}"/>
            </c:ext>
          </c:extLst>
        </c:ser>
        <c:ser>
          <c:idx val="2"/>
          <c:order val="2"/>
          <c:tx>
            <c:v>=Scenario_Detail!$B$15&amp;" × "&amp;Scenario_Detail!$C$15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Viz_C2!$H$17</c:f>
              <c:numCache>
                <c:formatCode>0.0</c:formatCode>
                <c:ptCount val="1"/>
                <c:pt idx="0">
                  <c:v>-15.44441382006911</c:v>
                </c:pt>
              </c:numCache>
            </c:numRef>
          </c:xVal>
          <c:yVal>
            <c:numRef>
              <c:f>Viz_C2!$I$17</c:f>
              <c:numCache>
                <c:formatCode>0.0</c:formatCode>
                <c:ptCount val="1"/>
                <c:pt idx="0">
                  <c:v>66.865801496956465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E4-4E53-BB43-B39A6FC26BED}"/>
            </c:ext>
          </c:extLst>
        </c:ser>
        <c:ser>
          <c:idx val="3"/>
          <c:order val="3"/>
          <c:tx>
            <c:v>=Scenario_Detail!$B$16&amp;" × "&amp;Scenario_Detail!$C$16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Viz_C2!$H$18</c:f>
              <c:numCache>
                <c:formatCode>0.0</c:formatCode>
                <c:ptCount val="1"/>
                <c:pt idx="0">
                  <c:v>-26.553724933319138</c:v>
                </c:pt>
              </c:numCache>
            </c:numRef>
          </c:xVal>
          <c:yVal>
            <c:numRef>
              <c:f>Viz_C2!$I$18</c:f>
              <c:numCache>
                <c:formatCode>0.0</c:formatCode>
                <c:ptCount val="1"/>
                <c:pt idx="0">
                  <c:v>80.451410208632097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E4-4E53-BB43-B39A6FC26BED}"/>
            </c:ext>
          </c:extLst>
        </c:ser>
        <c:ser>
          <c:idx val="4"/>
          <c:order val="4"/>
          <c:tx>
            <c:v>=Scenario_Detail!$B$17&amp;" × "&amp;Scenario_Detail!$C$17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Viz_C2!$H$19</c:f>
              <c:numCache>
                <c:formatCode>0.0</c:formatCode>
                <c:ptCount val="1"/>
                <c:pt idx="0">
                  <c:v>-30.544643843631459</c:v>
                </c:pt>
              </c:numCache>
            </c:numRef>
          </c:xVal>
          <c:yVal>
            <c:numRef>
              <c:f>Viz_C2!$I$19</c:f>
              <c:numCache>
                <c:formatCode>0.0</c:formatCode>
                <c:ptCount val="1"/>
                <c:pt idx="0">
                  <c:v>88.931263878080131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E4-4E53-BB43-B39A6FC26BED}"/>
            </c:ext>
          </c:extLst>
        </c:ser>
        <c:ser>
          <c:idx val="5"/>
          <c:order val="5"/>
          <c:tx>
            <c:v>=Scenario_Detail!$B$18&amp;" × "&amp;Scenario_Detail!$C$18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Viz_C2!$H$20</c:f>
              <c:numCache>
                <c:formatCode>0.0</c:formatCode>
                <c:ptCount val="1"/>
                <c:pt idx="0">
                  <c:v>-19.582582439004991</c:v>
                </c:pt>
              </c:numCache>
            </c:numRef>
          </c:xVal>
          <c:yVal>
            <c:numRef>
              <c:f>Viz_C2!$I$20</c:f>
              <c:numCache>
                <c:formatCode>0.0</c:formatCode>
                <c:ptCount val="1"/>
                <c:pt idx="0">
                  <c:v>71.971556539184093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E4-4E53-BB43-B39A6FC26BED}"/>
            </c:ext>
          </c:extLst>
        </c:ser>
        <c:ser>
          <c:idx val="6"/>
          <c:order val="6"/>
          <c:tx>
            <c:v>=Scenario_Detail!$B$19&amp;" × "&amp;Scenario_Detail!$C$19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Viz_C2!$H$21</c:f>
              <c:numCache>
                <c:formatCode>0.0</c:formatCode>
                <c:ptCount val="1"/>
                <c:pt idx="0">
                  <c:v>-20.74335173478099</c:v>
                </c:pt>
              </c:numCache>
            </c:numRef>
          </c:xVal>
          <c:yVal>
            <c:numRef>
              <c:f>Viz_C2!$I$21</c:f>
              <c:numCache>
                <c:formatCode>0.0</c:formatCode>
                <c:ptCount val="1"/>
                <c:pt idx="0">
                  <c:v>74.742101670617586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E4-4E53-BB43-B39A6FC26BED}"/>
            </c:ext>
          </c:extLst>
        </c:ser>
        <c:ser>
          <c:idx val="7"/>
          <c:order val="7"/>
          <c:tx>
            <c:v>=Scenario_Detail!$B$20&amp;" × "&amp;Scenario_Detail!$C$20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Viz_C2!$H$22</c:f>
              <c:numCache>
                <c:formatCode>0.0</c:formatCode>
                <c:ptCount val="1"/>
                <c:pt idx="0">
                  <c:v>-25.40529837967695</c:v>
                </c:pt>
              </c:numCache>
            </c:numRef>
          </c:xVal>
          <c:yVal>
            <c:numRef>
              <c:f>Viz_C2!$I$22</c:f>
              <c:numCache>
                <c:formatCode>0.0</c:formatCode>
                <c:ptCount val="1"/>
                <c:pt idx="0">
                  <c:v>83.376197524065603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1E4-4E53-BB43-B39A6FC26BED}"/>
            </c:ext>
          </c:extLst>
        </c:ser>
        <c:ser>
          <c:idx val="8"/>
          <c:order val="8"/>
          <c:tx>
            <c:v>=Scenario_Detail!$B$21&amp;" × "&amp;Scenario_Detail!$C$21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Viz_C2!$H$23</c:f>
              <c:numCache>
                <c:formatCode>0.0</c:formatCode>
                <c:ptCount val="1"/>
                <c:pt idx="0">
                  <c:v>-13.49356691289548</c:v>
                </c:pt>
              </c:numCache>
            </c:numRef>
          </c:xVal>
          <c:yVal>
            <c:numRef>
              <c:f>Viz_C2!$I$23</c:f>
              <c:numCache>
                <c:formatCode>0.0</c:formatCode>
                <c:ptCount val="1"/>
                <c:pt idx="0">
                  <c:v>66.108005817169555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1E4-4E53-BB43-B39A6FC26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"/>
        <c:axId val="20"/>
      </c:scatterChart>
      <c:valAx>
        <c:axId val="10"/>
        <c:scaling>
          <c:orientation val="minMax"/>
        </c:scaling>
        <c:delete val="1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Project NPV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20"/>
        <c:crosses val="autoZero"/>
        <c:crossBetween val="midCat"/>
      </c:valAx>
      <c:valAx>
        <c:axId val="2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Cash Need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10"/>
        <c:crosses val="autoZero"/>
        <c:crossBetween val="midCat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Axis Swing Bars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Viz_C2!$B$15</c:f>
              <c:strCache>
                <c:ptCount val="1"/>
                <c:pt idx="0">
                  <c:v>Swing (EUR m)</c:v>
                </c:pt>
              </c:strCache>
            </c:strRef>
          </c:tx>
          <c:spPr>
            <a:ln>
              <a:prstDash val="solid"/>
            </a:ln>
          </c:spPr>
          <c:invertIfNegative val="1"/>
          <c:cat>
            <c:strRef>
              <c:f>Viz_C2!$A$16:$A$17</c:f>
              <c:strCache>
                <c:ptCount val="2"/>
                <c:pt idx="0">
                  <c:v>Market swing</c:v>
                </c:pt>
                <c:pt idx="1">
                  <c:v>Delivery swing</c:v>
                </c:pt>
              </c:strCache>
            </c:strRef>
          </c:cat>
          <c:val>
            <c:numRef>
              <c:f>Viz_C2!$B$16:$B$17</c:f>
              <c:numCache>
                <c:formatCode>0.0</c:formatCode>
                <c:ptCount val="2"/>
                <c:pt idx="0">
                  <c:v>5.8103731985381479</c:v>
                </c:pt>
                <c:pt idx="1">
                  <c:v>11.673143592451881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D-4876-9293-3FC631B1A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Swing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Waterfall (delta bars + cumulative line)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Viz_C2!$H$4</c:f>
              <c:strCache>
                <c:ptCount val="1"/>
                <c:pt idx="0">
                  <c:v>Value (EUR m)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1"/>
          <c:cat>
            <c:strRef>
              <c:f>Viz_C2!$G$5:$G$9</c:f>
              <c:strCache>
                <c:ptCount val="5"/>
                <c:pt idx="0">
                  <c:v>Base</c:v>
                </c:pt>
                <c:pt idx="1">
                  <c:v>Market downside (price+absorption)</c:v>
                </c:pt>
                <c:pt idx="2">
                  <c:v>Delivery&amp;Capital downside (cost+schedule+rates+cap)</c:v>
                </c:pt>
                <c:pt idx="3">
                  <c:v>Interaction (non-additivity)</c:v>
                </c:pt>
                <c:pt idx="4">
                  <c:v>Combined Downside</c:v>
                </c:pt>
              </c:strCache>
            </c:strRef>
          </c:cat>
          <c:val>
            <c:numRef>
              <c:f>Viz_C2!$H$5:$H$9</c:f>
              <c:numCache>
                <c:formatCode>0.0</c:formatCode>
                <c:ptCount val="5"/>
                <c:pt idx="0">
                  <c:v>-22.643959261237889</c:v>
                </c:pt>
                <c:pt idx="1">
                  <c:v>-3.9097656720812495</c:v>
                </c:pt>
                <c:pt idx="2">
                  <c:v>-4.4735981512831025</c:v>
                </c:pt>
                <c:pt idx="3">
                  <c:v>0.48267924097078208</c:v>
                </c:pt>
                <c:pt idx="4">
                  <c:v>-30.544643843631459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E-4CF5-8C30-ACFD75A8D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lineChart>
        <c:grouping val="standard"/>
        <c:varyColors val="1"/>
        <c:ser>
          <c:idx val="1"/>
          <c:order val="1"/>
          <c:tx>
            <c:strRef>
              <c:f>Viz_C2!$I$4</c:f>
              <c:strCache>
                <c:ptCount val="1"/>
                <c:pt idx="0">
                  <c:v>Cumulative (EUR 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Viz_C2!$I$5:$I$9</c:f>
              <c:numCache>
                <c:formatCode>0.0</c:formatCode>
                <c:ptCount val="5"/>
                <c:pt idx="0">
                  <c:v>-22.643959261237889</c:v>
                </c:pt>
                <c:pt idx="1">
                  <c:v>-26.553724933319138</c:v>
                </c:pt>
                <c:pt idx="2">
                  <c:v>-31.027323084602241</c:v>
                </c:pt>
                <c:pt idx="3">
                  <c:v>-30.544643843631459</c:v>
                </c:pt>
                <c:pt idx="4">
                  <c:v>-30.544643843631459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11E-4CF5-8C30-ACFD75A8D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"/>
        <c:axId val="200"/>
      </c:lineChart>
      <c:catAx>
        <c:axId val="1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 m</a:t>
                </a:r>
              </a:p>
            </c:rich>
          </c:tx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autoZero"/>
        <c:crossBetween val="between"/>
      </c:valAx>
      <c:valAx>
        <c:axId val="200"/>
        <c:scaling>
          <c:orientation val="minMax"/>
        </c:scaling>
        <c:delete val="0"/>
        <c:axPos val="r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Risk-Return Scatter: Project NPV vs Peak Cash Need</a:t>
            </a:r>
          </a:p>
        </c:rich>
      </c:tx>
      <c:overlay val="1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=Scenario_Detail!$B$22&amp;" × "&amp;Scenario_Detail!$C$22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Viz_C3!$H$15</c:f>
              <c:numCache>
                <c:formatCode>0.0</c:formatCode>
                <c:ptCount val="1"/>
                <c:pt idx="0">
                  <c:v>-25.188460068776291</c:v>
                </c:pt>
              </c:numCache>
            </c:numRef>
          </c:xVal>
          <c:yVal>
            <c:numRef>
              <c:f>Viz_C3!$I$15</c:f>
              <c:numCache>
                <c:formatCode>0.0</c:formatCode>
                <c:ptCount val="1"/>
                <c:pt idx="0">
                  <c:v>90.235961180000018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DE-47EE-B39F-2F51F4706AAF}"/>
            </c:ext>
          </c:extLst>
        </c:ser>
        <c:ser>
          <c:idx val="1"/>
          <c:order val="1"/>
          <c:tx>
            <c:v>=Scenario_Detail!$B$23&amp;" × "&amp;Scenario_Detail!$C$23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Viz_C3!$H$16</c:f>
              <c:numCache>
                <c:formatCode>0.0</c:formatCode>
                <c:ptCount val="1"/>
                <c:pt idx="0">
                  <c:v>-29.569248532150901</c:v>
                </c:pt>
              </c:numCache>
            </c:numRef>
          </c:xVal>
          <c:yVal>
            <c:numRef>
              <c:f>Viz_C3!$I$16</c:f>
              <c:numCache>
                <c:formatCode>0.0</c:formatCode>
                <c:ptCount val="1"/>
                <c:pt idx="0">
                  <c:v>99.71823249800002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DE-47EE-B39F-2F51F4706AAF}"/>
            </c:ext>
          </c:extLst>
        </c:ser>
        <c:ser>
          <c:idx val="2"/>
          <c:order val="2"/>
          <c:tx>
            <c:v>=Scenario_Detail!$B$24&amp;" × "&amp;Scenario_Detail!$C$24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Viz_C3!$H$17</c:f>
              <c:numCache>
                <c:formatCode>0.0</c:formatCode>
                <c:ptCount val="1"/>
                <c:pt idx="0">
                  <c:v>-17.884618938343959</c:v>
                </c:pt>
              </c:numCache>
            </c:numRef>
          </c:xVal>
          <c:yVal>
            <c:numRef>
              <c:f>Viz_C3!$I$17</c:f>
              <c:numCache>
                <c:formatCode>0.0</c:formatCode>
                <c:ptCount val="1"/>
                <c:pt idx="0">
                  <c:v>80.753689862000016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DE-47EE-B39F-2F51F4706AAF}"/>
            </c:ext>
          </c:extLst>
        </c:ser>
        <c:ser>
          <c:idx val="3"/>
          <c:order val="3"/>
          <c:tx>
            <c:v>=Scenario_Detail!$B$25&amp;" × "&amp;Scenario_Detail!$C$25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Viz_C3!$H$18</c:f>
              <c:numCache>
                <c:formatCode>0.0</c:formatCode>
                <c:ptCount val="1"/>
                <c:pt idx="0">
                  <c:v>-28.601715907266978</c:v>
                </c:pt>
              </c:numCache>
            </c:numRef>
          </c:xVal>
          <c:yVal>
            <c:numRef>
              <c:f>Viz_C3!$I$18</c:f>
              <c:numCache>
                <c:formatCode>0.0</c:formatCode>
                <c:ptCount val="1"/>
                <c:pt idx="0">
                  <c:v>93.106748313770865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DE-47EE-B39F-2F51F4706AAF}"/>
            </c:ext>
          </c:extLst>
        </c:ser>
        <c:ser>
          <c:idx val="4"/>
          <c:order val="4"/>
          <c:tx>
            <c:v>=Scenario_Detail!$B$26&amp;" × "&amp;Scenario_Detail!$C$26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Viz_C3!$H$19</c:f>
              <c:numCache>
                <c:formatCode>0.0</c:formatCode>
                <c:ptCount val="1"/>
                <c:pt idx="0">
                  <c:v>-32.595672474258222</c:v>
                </c:pt>
              </c:numCache>
            </c:numRef>
          </c:xVal>
          <c:yVal>
            <c:numRef>
              <c:f>Viz_C3!$I$19</c:f>
              <c:numCache>
                <c:formatCode>0.0</c:formatCode>
                <c:ptCount val="1"/>
                <c:pt idx="0">
                  <c:v>102.59436688617819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9DE-47EE-B39F-2F51F4706AAF}"/>
            </c:ext>
          </c:extLst>
        </c:ser>
        <c:ser>
          <c:idx val="5"/>
          <c:order val="5"/>
          <c:tx>
            <c:v>=Scenario_Detail!$B$27&amp;" × "&amp;Scenario_Detail!$C$27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Viz_C3!$H$20</c:f>
              <c:numCache>
                <c:formatCode>0.0</c:formatCode>
                <c:ptCount val="1"/>
                <c:pt idx="0">
                  <c:v>-21.45248692705399</c:v>
                </c:pt>
              </c:numCache>
            </c:numRef>
          </c:xVal>
          <c:yVal>
            <c:numRef>
              <c:f>Viz_C3!$I$20</c:f>
              <c:numCache>
                <c:formatCode>0.0</c:formatCode>
                <c:ptCount val="1"/>
                <c:pt idx="0">
                  <c:v>83.62447699577082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9DE-47EE-B39F-2F51F4706AAF}"/>
            </c:ext>
          </c:extLst>
        </c:ser>
        <c:ser>
          <c:idx val="6"/>
          <c:order val="6"/>
          <c:tx>
            <c:v>=Scenario_Detail!$B$28&amp;" × "&amp;Scenario_Detail!$C$28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Viz_C3!$H$21</c:f>
              <c:numCache>
                <c:formatCode>0.0</c:formatCode>
                <c:ptCount val="1"/>
                <c:pt idx="0">
                  <c:v>-22.938841119931819</c:v>
                </c:pt>
              </c:numCache>
            </c:numRef>
          </c:xVal>
          <c:yVal>
            <c:numRef>
              <c:f>Viz_C3!$I$21</c:f>
              <c:numCache>
                <c:formatCode>0.0</c:formatCode>
                <c:ptCount val="1"/>
                <c:pt idx="0">
                  <c:v>86.875886763019551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9DE-47EE-B39F-2F51F4706AAF}"/>
            </c:ext>
          </c:extLst>
        </c:ser>
        <c:ser>
          <c:idx val="7"/>
          <c:order val="7"/>
          <c:tx>
            <c:v>=Scenario_Detail!$B$29&amp;" × "&amp;Scenario_Detail!$C$29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Viz_C3!$H$22</c:f>
              <c:numCache>
                <c:formatCode>0.0</c:formatCode>
                <c:ptCount val="1"/>
                <c:pt idx="0">
                  <c:v>-27.542564794453199</c:v>
                </c:pt>
              </c:numCache>
            </c:numRef>
          </c:xVal>
          <c:yVal>
            <c:numRef>
              <c:f>Viz_C3!$I$22</c:f>
              <c:numCache>
                <c:formatCode>0.0</c:formatCode>
                <c:ptCount val="1"/>
                <c:pt idx="0">
                  <c:v>95.99387202901957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9DE-47EE-B39F-2F51F4706AAF}"/>
            </c:ext>
          </c:extLst>
        </c:ser>
        <c:ser>
          <c:idx val="8"/>
          <c:order val="8"/>
          <c:tx>
            <c:v>=Scenario_Detail!$B$30&amp;" × "&amp;Scenario_Detail!$C$30</c:v>
          </c:tx>
          <c:spPr>
            <a:ln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1"/>
            <c:showVal val="0"/>
            <c:showCatName val="1"/>
            <c:showSerName val="1"/>
            <c:showPercent val="1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Viz_C3!$H$23</c:f>
              <c:numCache>
                <c:formatCode>0.0</c:formatCode>
                <c:ptCount val="1"/>
                <c:pt idx="0">
                  <c:v>-15.57553507564152</c:v>
                </c:pt>
              </c:numCache>
            </c:numRef>
          </c:xVal>
          <c:yVal>
            <c:numRef>
              <c:f>Viz_C3!$I$23</c:f>
              <c:numCache>
                <c:formatCode>0.0</c:formatCode>
                <c:ptCount val="1"/>
                <c:pt idx="0">
                  <c:v>77.757901497019546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9DE-47EE-B39F-2F51F4706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"/>
        <c:axId val="20"/>
      </c:scatterChart>
      <c:valAx>
        <c:axId val="10"/>
        <c:scaling>
          <c:orientation val="minMax"/>
        </c:scaling>
        <c:delete val="1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Project NPV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20"/>
        <c:crosses val="autoZero"/>
        <c:crossBetween val="midCat"/>
      </c:valAx>
      <c:valAx>
        <c:axId val="2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Cash Need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10"/>
        <c:crosses val="autoZero"/>
        <c:crossBetween val="midCat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Axis Swing Bars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Viz_C3!$B$15</c:f>
              <c:strCache>
                <c:ptCount val="1"/>
                <c:pt idx="0">
                  <c:v>Swing (EUR m)</c:v>
                </c:pt>
              </c:strCache>
            </c:strRef>
          </c:tx>
          <c:spPr>
            <a:ln>
              <a:prstDash val="solid"/>
            </a:ln>
          </c:spPr>
          <c:invertIfNegative val="1"/>
          <c:cat>
            <c:strRef>
              <c:f>Viz_C3!$A$16:$A$17</c:f>
              <c:strCache>
                <c:ptCount val="2"/>
                <c:pt idx="0">
                  <c:v>Market swing</c:v>
                </c:pt>
                <c:pt idx="1">
                  <c:v>Delivery swing</c:v>
                </c:pt>
              </c:strCache>
            </c:strRef>
          </c:cat>
          <c:val>
            <c:numRef>
              <c:f>Viz_C3!$B$16:$B$17</c:f>
              <c:numCache>
                <c:formatCode>0.0</c:formatCode>
                <c:ptCount val="2"/>
                <c:pt idx="0">
                  <c:v>5.6628747873351593</c:v>
                </c:pt>
                <c:pt idx="1">
                  <c:v>11.684629593806942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F-4519-9614-5D77CCF25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Swing (EUR m)</a:t>
                </a:r>
              </a:p>
            </c:rich>
          </c:tx>
          <c:overlay val="1"/>
        </c:title>
        <c:numFmt formatCode="0.0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222250</xdr:colOff>
      <xdr:row>7</xdr:row>
      <xdr:rowOff>127000</xdr:rowOff>
    </xdr:from>
    <xdr:ext cx="8640000" cy="432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501650</xdr:colOff>
      <xdr:row>23</xdr:row>
      <xdr:rowOff>107950</xdr:rowOff>
    </xdr:from>
    <xdr:ext cx="10414000" cy="48577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76200</xdr:colOff>
      <xdr:row>62</xdr:row>
      <xdr:rowOff>31750</xdr:rowOff>
    </xdr:from>
    <xdr:ext cx="4320000" cy="252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495300</xdr:colOff>
      <xdr:row>54</xdr:row>
      <xdr:rowOff>25400</xdr:rowOff>
    </xdr:from>
    <xdr:ext cx="6480000" cy="324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0</xdr:rowOff>
    </xdr:from>
    <xdr:ext cx="6480000" cy="36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0</xdr:colOff>
      <xdr:row>13</xdr:row>
      <xdr:rowOff>0</xdr:rowOff>
    </xdr:from>
    <xdr:ext cx="4320000" cy="252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0</xdr:colOff>
      <xdr:row>2</xdr:row>
      <xdr:rowOff>0</xdr:rowOff>
    </xdr:from>
    <xdr:ext cx="6480000" cy="324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0</xdr:rowOff>
    </xdr:from>
    <xdr:ext cx="6480000" cy="36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0</xdr:colOff>
      <xdr:row>13</xdr:row>
      <xdr:rowOff>0</xdr:rowOff>
    </xdr:from>
    <xdr:ext cx="4320000" cy="252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0</xdr:colOff>
      <xdr:row>2</xdr:row>
      <xdr:rowOff>0</xdr:rowOff>
    </xdr:from>
    <xdr:ext cx="6480000" cy="324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workbookViewId="0">
      <selection activeCell="F37" sqref="F37"/>
    </sheetView>
  </sheetViews>
  <sheetFormatPr defaultRowHeight="14" x14ac:dyDescent="0.25"/>
  <cols>
    <col min="1" max="1" width="12" customWidth="1"/>
    <col min="2" max="8" width="18" customWidth="1"/>
  </cols>
  <sheetData>
    <row r="1" spans="1:4" ht="17.5" x14ac:dyDescent="0.25">
      <c r="A1" s="23" t="s">
        <v>0</v>
      </c>
    </row>
    <row r="3" spans="1:4" x14ac:dyDescent="0.25">
      <c r="A3" s="24" t="s">
        <v>1</v>
      </c>
      <c r="B3" s="24" t="s">
        <v>2</v>
      </c>
      <c r="C3" s="24" t="s">
        <v>3</v>
      </c>
      <c r="D3" s="24" t="s">
        <v>4</v>
      </c>
    </row>
    <row r="4" spans="1:4" x14ac:dyDescent="0.25">
      <c r="A4" t="s">
        <v>5</v>
      </c>
      <c r="B4" s="25">
        <f>Scenario_Detail!$D$4</f>
        <v>-25.21723819590925</v>
      </c>
      <c r="C4" s="25">
        <f>MAX(Scenario_Detail!$D$4:$D$12)</f>
        <v>-14.31073363346102</v>
      </c>
      <c r="D4" s="25">
        <f>MIN(Scenario_Detail!$D$4:$D$12)</f>
        <v>-34.190533423731338</v>
      </c>
    </row>
    <row r="5" spans="1:4" x14ac:dyDescent="0.25">
      <c r="A5" t="s">
        <v>6</v>
      </c>
      <c r="B5" s="25">
        <f>Scenario_Detail!$D$13</f>
        <v>-22.643959261237889</v>
      </c>
      <c r="C5" s="25">
        <f>MAX(Scenario_Detail!$D$13:$D$21)</f>
        <v>-13.49356691289548</v>
      </c>
      <c r="D5" s="25">
        <f>MIN(Scenario_Detail!$D$13:$D$21)</f>
        <v>-30.544643843631459</v>
      </c>
    </row>
    <row r="6" spans="1:4" x14ac:dyDescent="0.25">
      <c r="A6" t="s">
        <v>7</v>
      </c>
      <c r="B6" s="25">
        <f>Scenario_Detail!$D$22</f>
        <v>-25.188460068776291</v>
      </c>
      <c r="C6" s="25">
        <f>MAX(Scenario_Detail!$D$22:$D$30)</f>
        <v>-15.57553507564152</v>
      </c>
      <c r="D6" s="25">
        <f>MIN(Scenario_Detail!$D$22:$D$30)</f>
        <v>-32.595672474258222</v>
      </c>
    </row>
    <row r="22" spans="1:4" x14ac:dyDescent="0.25">
      <c r="A22" s="29" t="s">
        <v>8</v>
      </c>
      <c r="B22" s="30"/>
      <c r="C22" s="30"/>
      <c r="D22" s="30"/>
    </row>
  </sheetData>
  <mergeCells count="1">
    <mergeCell ref="A22:D22"/>
  </mergeCells>
  <phoneticPr fontId="7" type="noConversion"/>
  <pageMargins left="0.75" right="0.75" top="1" bottom="1" header="0.5" footer="0.5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3"/>
  <sheetViews>
    <sheetView workbookViewId="0">
      <pane ySplit="2" topLeftCell="A20" activePane="bottomLeft" state="frozen"/>
      <selection pane="bottomLeft" activeCell="I37" sqref="I37"/>
    </sheetView>
  </sheetViews>
  <sheetFormatPr defaultRowHeight="14" x14ac:dyDescent="0.25"/>
  <cols>
    <col min="1" max="1" width="22" customWidth="1"/>
    <col min="2" max="6" width="14" customWidth="1"/>
    <col min="7" max="7" width="38" customWidth="1"/>
    <col min="8" max="9" width="18" customWidth="1"/>
    <col min="10" max="12" width="14" customWidth="1"/>
  </cols>
  <sheetData>
    <row r="1" spans="1:11" ht="17.5" x14ac:dyDescent="0.25">
      <c r="A1" s="23" t="s">
        <v>135</v>
      </c>
    </row>
    <row r="3" spans="1:11" ht="15" x14ac:dyDescent="0.25">
      <c r="A3" s="26" t="s">
        <v>136</v>
      </c>
      <c r="G3" s="14" t="s">
        <v>137</v>
      </c>
    </row>
    <row r="4" spans="1:11" x14ac:dyDescent="0.25">
      <c r="A4" s="2" t="s">
        <v>48</v>
      </c>
      <c r="B4" s="24" t="s">
        <v>41</v>
      </c>
      <c r="C4" s="24" t="s">
        <v>43</v>
      </c>
      <c r="D4" s="24" t="s">
        <v>44</v>
      </c>
      <c r="G4" s="24" t="s">
        <v>138</v>
      </c>
      <c r="H4" s="24" t="s">
        <v>139</v>
      </c>
      <c r="I4" s="24" t="s">
        <v>140</v>
      </c>
    </row>
    <row r="5" spans="1:11" x14ac:dyDescent="0.25">
      <c r="A5" s="27" t="s">
        <v>34</v>
      </c>
      <c r="B5" s="28">
        <f>Matrix_C1!$B$7</f>
        <v>-14.31073363346102</v>
      </c>
      <c r="C5" s="28">
        <f>Matrix_C1!$D$7</f>
        <v>-21.852897711787769</v>
      </c>
      <c r="D5" s="28">
        <f>Matrix_C1!$F$7</f>
        <v>-26.71138970606826</v>
      </c>
      <c r="G5" t="s">
        <v>141</v>
      </c>
      <c r="H5" s="25">
        <f>Matrix_C1!$D$8</f>
        <v>-25.21723819590925</v>
      </c>
      <c r="I5" s="25">
        <f>Matrix_C1!$D$8</f>
        <v>-25.21723819590925</v>
      </c>
    </row>
    <row r="6" spans="1:11" x14ac:dyDescent="0.25">
      <c r="A6" s="27" t="s">
        <v>36</v>
      </c>
      <c r="B6" s="28">
        <f>Matrix_C1!$B$8</f>
        <v>-17.76400483057277</v>
      </c>
      <c r="C6" s="28">
        <f>Matrix_C1!$D$8</f>
        <v>-25.21723819590925</v>
      </c>
      <c r="D6" s="28">
        <f>Matrix_C1!$F$8</f>
        <v>-29.74232707915068</v>
      </c>
      <c r="G6" t="s">
        <v>142</v>
      </c>
      <c r="H6" s="25">
        <f>Matrix_C1!$D$9-Matrix_C1!$D$8</f>
        <v>-5.0123612777524116</v>
      </c>
      <c r="I6" s="25">
        <f>I5+H6</f>
        <v>-30.229599473661661</v>
      </c>
    </row>
    <row r="7" spans="1:11" x14ac:dyDescent="0.25">
      <c r="A7" s="27" t="s">
        <v>38</v>
      </c>
      <c r="B7" s="28">
        <f>Matrix_C1!$B$9</f>
        <v>-22.999098990348561</v>
      </c>
      <c r="C7" s="28">
        <f>Matrix_C1!$D$9</f>
        <v>-30.229599473661661</v>
      </c>
      <c r="D7" s="28">
        <f>Matrix_C1!$F$9</f>
        <v>-34.190533423731338</v>
      </c>
      <c r="G7" t="s">
        <v>143</v>
      </c>
      <c r="H7" s="25">
        <f>Matrix_C1!$F$8-Matrix_C1!$D$8</f>
        <v>-4.5250888832414304</v>
      </c>
      <c r="I7" s="25">
        <f>I6+H7</f>
        <v>-34.754688356903088</v>
      </c>
    </row>
    <row r="8" spans="1:11" x14ac:dyDescent="0.25">
      <c r="G8" t="s">
        <v>144</v>
      </c>
      <c r="H8" s="25">
        <f>Matrix_C1!$F$9-((Matrix_C1!$D$8)+(Matrix_C1!$D$9-Matrix_C1!$D$8)+(Matrix_C1!$F$8-Matrix_C1!$D$8))</f>
        <v>0.56415493317174992</v>
      </c>
      <c r="I8" s="25">
        <f>I7+H8</f>
        <v>-34.190533423731338</v>
      </c>
    </row>
    <row r="9" spans="1:11" ht="15" x14ac:dyDescent="0.25">
      <c r="A9" s="26" t="s">
        <v>145</v>
      </c>
      <c r="G9" t="s">
        <v>146</v>
      </c>
      <c r="H9" s="25">
        <f>Matrix_C1!$F$9</f>
        <v>-34.190533423731338</v>
      </c>
      <c r="I9" s="25">
        <f>Matrix_C1!$F$9</f>
        <v>-34.190533423731338</v>
      </c>
    </row>
    <row r="10" spans="1:11" x14ac:dyDescent="0.25">
      <c r="A10" s="2" t="s">
        <v>48</v>
      </c>
      <c r="B10" s="24" t="s">
        <v>41</v>
      </c>
      <c r="C10" s="24" t="s">
        <v>43</v>
      </c>
      <c r="D10" s="24" t="s">
        <v>44</v>
      </c>
    </row>
    <row r="11" spans="1:11" x14ac:dyDescent="0.25">
      <c r="A11" s="27" t="s">
        <v>34</v>
      </c>
      <c r="B11" s="28">
        <f>Matrix_C1!$C$7</f>
        <v>-5.7615818044734519</v>
      </c>
      <c r="C11" s="28">
        <f>Matrix_C1!$E$7</f>
        <v>-15.369715576263079</v>
      </c>
      <c r="D11" s="28">
        <f>Matrix_C1!$G$7</f>
        <v>-22.98327318946605</v>
      </c>
      <c r="G11" s="29" t="s">
        <v>147</v>
      </c>
      <c r="H11" s="30"/>
      <c r="I11" s="30"/>
      <c r="J11" s="30"/>
      <c r="K11" s="30"/>
    </row>
    <row r="12" spans="1:11" x14ac:dyDescent="0.25">
      <c r="A12" s="27" t="s">
        <v>36</v>
      </c>
      <c r="B12" s="28">
        <f>Matrix_C1!$C$8</f>
        <v>-8.4850900976298025</v>
      </c>
      <c r="C12" s="28">
        <f>Matrix_C1!$E$8</f>
        <v>-18.304572684424251</v>
      </c>
      <c r="D12" s="28">
        <f>Matrix_C1!$G$8</f>
        <v>-25.778438668750709</v>
      </c>
    </row>
    <row r="13" spans="1:11" x14ac:dyDescent="0.25">
      <c r="A13" s="27" t="s">
        <v>38</v>
      </c>
      <c r="B13" s="28">
        <f>Matrix_C1!$C$9</f>
        <v>-12.48937438694529</v>
      </c>
      <c r="C13" s="28">
        <f>Matrix_C1!$E$9</f>
        <v>-22.62852993569448</v>
      </c>
      <c r="D13" s="28">
        <f>Matrix_C1!$G$9</f>
        <v>-29.93838208885294</v>
      </c>
    </row>
    <row r="14" spans="1:11" ht="15" x14ac:dyDescent="0.25">
      <c r="A14" s="14" t="s">
        <v>148</v>
      </c>
      <c r="G14" s="24" t="s">
        <v>149</v>
      </c>
      <c r="H14" s="24" t="s">
        <v>49</v>
      </c>
      <c r="I14" s="24" t="s">
        <v>85</v>
      </c>
    </row>
    <row r="15" spans="1:11" x14ac:dyDescent="0.25">
      <c r="A15" s="2" t="s">
        <v>30</v>
      </c>
      <c r="B15" s="2" t="s">
        <v>150</v>
      </c>
      <c r="G15" t="str">
        <f>Scenario_Detail!$B$4&amp;" × "&amp;Scenario_Detail!$C$4</f>
        <v>Base_M × Base_D</v>
      </c>
      <c r="H15" s="25">
        <f>Scenario_Detail!$D$4</f>
        <v>-25.21723819590925</v>
      </c>
      <c r="I15" s="25">
        <f>Scenario_Detail!$F$4</f>
        <v>71.251127663400027</v>
      </c>
    </row>
    <row r="16" spans="1:11" x14ac:dyDescent="0.25">
      <c r="A16" t="s">
        <v>151</v>
      </c>
      <c r="B16" s="25">
        <f>Matrix_C1!$D$7-Matrix_C1!$D$9</f>
        <v>8.3767017618738926</v>
      </c>
      <c r="G16" t="str">
        <f>Scenario_Detail!$B$5&amp;" × "&amp;Scenario_Detail!$C$5</f>
        <v>Base_M × Downside_D</v>
      </c>
      <c r="H16" s="25">
        <f>Scenario_Detail!$D$5</f>
        <v>-29.74232707915068</v>
      </c>
      <c r="I16" s="25">
        <f>Scenario_Detail!$F$5</f>
        <v>78.831830236320016</v>
      </c>
    </row>
    <row r="17" spans="1:9" x14ac:dyDescent="0.25">
      <c r="A17" t="s">
        <v>152</v>
      </c>
      <c r="B17" s="25">
        <f>Matrix_C1!$B$8-Matrix_C1!$F$8</f>
        <v>11.978322248577911</v>
      </c>
      <c r="G17" t="str">
        <f>Scenario_Detail!$B$6&amp;" × "&amp;Scenario_Detail!$C$6</f>
        <v>Base_M × Upside_D</v>
      </c>
      <c r="H17" s="25">
        <f>Scenario_Detail!$D$6</f>
        <v>-17.76400483057277</v>
      </c>
      <c r="I17" s="25">
        <f>Scenario_Detail!$F$6</f>
        <v>63.772955697060013</v>
      </c>
    </row>
    <row r="18" spans="1:9" x14ac:dyDescent="0.25">
      <c r="G18" t="str">
        <f>Scenario_Detail!$B$7&amp;" × "&amp;Scenario_Detail!$C$7</f>
        <v>Downside_M × Base_D</v>
      </c>
      <c r="H18" s="25">
        <f>Scenario_Detail!$D$7</f>
        <v>-30.229599473661661</v>
      </c>
      <c r="I18" s="25">
        <f>Scenario_Detail!$F$7</f>
        <v>77.334109525793238</v>
      </c>
    </row>
    <row r="19" spans="1:9" x14ac:dyDescent="0.25">
      <c r="G19" t="str">
        <f>Scenario_Detail!$B$8&amp;" × "&amp;Scenario_Detail!$C$8</f>
        <v>Downside_M × Downside_D</v>
      </c>
      <c r="H19" s="25">
        <f>Scenario_Detail!$D$8</f>
        <v>-34.190533423731338</v>
      </c>
      <c r="I19" s="25">
        <f>Scenario_Detail!$F$8</f>
        <v>85.95847966481324</v>
      </c>
    </row>
    <row r="20" spans="1:9" x14ac:dyDescent="0.25">
      <c r="G20" t="str">
        <f>Scenario_Detail!$B$9&amp;" × "&amp;Scenario_Detail!$C$9</f>
        <v>Downside_M × Upside_D</v>
      </c>
      <c r="H20" s="25">
        <f>Scenario_Detail!$D$9</f>
        <v>-22.999098990348561</v>
      </c>
      <c r="I20" s="25">
        <f>Scenario_Detail!$F$9</f>
        <v>68.726424838403148</v>
      </c>
    </row>
    <row r="21" spans="1:9" x14ac:dyDescent="0.25">
      <c r="G21" t="str">
        <f>Scenario_Detail!$B$10&amp;" × "&amp;Scenario_Detail!$C$10</f>
        <v>Upside_M × Base_D</v>
      </c>
      <c r="H21" s="25">
        <f>Scenario_Detail!$D$10</f>
        <v>-21.852897711787769</v>
      </c>
      <c r="I21" s="25">
        <f>Scenario_Detail!$F$10</f>
        <v>69.175228882454789</v>
      </c>
    </row>
    <row r="22" spans="1:9" x14ac:dyDescent="0.25">
      <c r="G22" t="str">
        <f>Scenario_Detail!$B$11&amp;" × "&amp;Scenario_Detail!$C$11</f>
        <v>Upside_M × Downside_D</v>
      </c>
      <c r="H22" s="25">
        <f>Scenario_Detail!$D$11</f>
        <v>-26.71138970606826</v>
      </c>
      <c r="I22" s="25">
        <f>Scenario_Detail!$F$11</f>
        <v>76.3137960112348</v>
      </c>
    </row>
    <row r="23" spans="1:9" x14ac:dyDescent="0.25">
      <c r="G23" t="str">
        <f>Scenario_Detail!$B$12&amp;" × "&amp;Scenario_Detail!$C$12</f>
        <v>Upside_M × Upside_D</v>
      </c>
      <c r="H23" s="25">
        <f>Scenario_Detail!$D$12</f>
        <v>-14.31073363346102</v>
      </c>
      <c r="I23" s="25">
        <f>Scenario_Detail!$F$12</f>
        <v>62.036661753674807</v>
      </c>
    </row>
  </sheetData>
  <mergeCells count="1">
    <mergeCell ref="G11:K11"/>
  </mergeCells>
  <phoneticPr fontId="7" type="noConversion"/>
  <conditionalFormatting sqref="B5:D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:D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3"/>
  <sheetViews>
    <sheetView tabSelected="1" workbookViewId="0">
      <pane ySplit="2" topLeftCell="A3" activePane="bottomLeft" state="frozen"/>
      <selection pane="bottomLeft" activeCell="G35" sqref="G35"/>
    </sheetView>
  </sheetViews>
  <sheetFormatPr defaultRowHeight="14" x14ac:dyDescent="0.25"/>
  <cols>
    <col min="1" max="1" width="22" customWidth="1"/>
    <col min="2" max="6" width="14" customWidth="1"/>
    <col min="7" max="7" width="38" customWidth="1"/>
    <col min="8" max="9" width="18" customWidth="1"/>
    <col min="10" max="12" width="14" customWidth="1"/>
  </cols>
  <sheetData>
    <row r="1" spans="1:11" ht="17.5" x14ac:dyDescent="0.25">
      <c r="A1" s="23" t="s">
        <v>153</v>
      </c>
    </row>
    <row r="3" spans="1:11" ht="15" x14ac:dyDescent="0.25">
      <c r="A3" s="26" t="s">
        <v>136</v>
      </c>
      <c r="G3" s="14" t="s">
        <v>137</v>
      </c>
    </row>
    <row r="4" spans="1:11" x14ac:dyDescent="0.25">
      <c r="A4" s="2" t="s">
        <v>48</v>
      </c>
      <c r="B4" s="24" t="s">
        <v>41</v>
      </c>
      <c r="C4" s="24" t="s">
        <v>43</v>
      </c>
      <c r="D4" s="24" t="s">
        <v>44</v>
      </c>
      <c r="G4" s="24" t="s">
        <v>138</v>
      </c>
      <c r="H4" s="24" t="s">
        <v>139</v>
      </c>
      <c r="I4" s="24" t="s">
        <v>140</v>
      </c>
    </row>
    <row r="5" spans="1:11" x14ac:dyDescent="0.25">
      <c r="A5" s="27" t="s">
        <v>34</v>
      </c>
      <c r="B5" s="28">
        <f>Matrix_C2!$B$7</f>
        <v>-13.49356691289548</v>
      </c>
      <c r="C5" s="28">
        <f>Matrix_C2!$D$7</f>
        <v>-20.74335173478099</v>
      </c>
      <c r="D5" s="28">
        <f>Matrix_C2!$F$7</f>
        <v>-25.40529837967695</v>
      </c>
      <c r="G5" t="s">
        <v>141</v>
      </c>
      <c r="H5" s="25">
        <f>Matrix_C2!$D$8</f>
        <v>-22.643959261237889</v>
      </c>
      <c r="I5" s="25">
        <f>Matrix_C2!$D$8</f>
        <v>-22.643959261237889</v>
      </c>
    </row>
    <row r="6" spans="1:11" x14ac:dyDescent="0.25">
      <c r="A6" s="27" t="s">
        <v>36</v>
      </c>
      <c r="B6" s="28">
        <f>Matrix_C2!$B$8</f>
        <v>-15.44441382006911</v>
      </c>
      <c r="C6" s="28">
        <f>Matrix_C2!$D$8</f>
        <v>-22.643959261237889</v>
      </c>
      <c r="D6" s="28">
        <f>Matrix_C2!$F$8</f>
        <v>-27.117557412520991</v>
      </c>
      <c r="G6" t="s">
        <v>142</v>
      </c>
      <c r="H6" s="25">
        <f>Matrix_C2!$D$9-Matrix_C2!$D$8</f>
        <v>-3.9097656720812495</v>
      </c>
      <c r="I6" s="25">
        <f>I5+H6</f>
        <v>-26.553724933319138</v>
      </c>
    </row>
    <row r="7" spans="1:11" x14ac:dyDescent="0.25">
      <c r="A7" s="27" t="s">
        <v>38</v>
      </c>
      <c r="B7" s="28">
        <f>Matrix_C2!$B$9</f>
        <v>-19.582582439004991</v>
      </c>
      <c r="C7" s="28">
        <f>Matrix_C2!$D$9</f>
        <v>-26.553724933319138</v>
      </c>
      <c r="D7" s="28">
        <f>Matrix_C2!$F$9</f>
        <v>-30.544643843631459</v>
      </c>
      <c r="G7" t="s">
        <v>143</v>
      </c>
      <c r="H7" s="25">
        <f>Matrix_C2!$F$8-Matrix_C2!$D$8</f>
        <v>-4.4735981512831025</v>
      </c>
      <c r="I7" s="25">
        <f>I6+H7</f>
        <v>-31.027323084602241</v>
      </c>
    </row>
    <row r="8" spans="1:11" x14ac:dyDescent="0.25">
      <c r="G8" t="s">
        <v>144</v>
      </c>
      <c r="H8" s="25">
        <f>Matrix_C2!$F$9-((Matrix_C2!$D$8)+(Matrix_C2!$D$9-Matrix_C2!$D$8)+(Matrix_C2!$F$8-Matrix_C2!$D$8))</f>
        <v>0.48267924097078208</v>
      </c>
      <c r="I8" s="25">
        <f>I7+H8</f>
        <v>-30.544643843631459</v>
      </c>
    </row>
    <row r="9" spans="1:11" ht="15" x14ac:dyDescent="0.25">
      <c r="A9" s="26" t="s">
        <v>145</v>
      </c>
      <c r="G9" t="s">
        <v>146</v>
      </c>
      <c r="H9" s="25">
        <f>Matrix_C2!$F$9</f>
        <v>-30.544643843631459</v>
      </c>
      <c r="I9" s="25">
        <f>Matrix_C2!$F$9</f>
        <v>-30.544643843631459</v>
      </c>
    </row>
    <row r="10" spans="1:11" x14ac:dyDescent="0.25">
      <c r="A10" s="2" t="s">
        <v>48</v>
      </c>
      <c r="B10" s="24" t="s">
        <v>41</v>
      </c>
      <c r="C10" s="24" t="s">
        <v>43</v>
      </c>
      <c r="D10" s="24" t="s">
        <v>44</v>
      </c>
    </row>
    <row r="11" spans="1:11" x14ac:dyDescent="0.25">
      <c r="A11" s="27" t="s">
        <v>34</v>
      </c>
      <c r="B11" s="28">
        <f>Matrix_C2!$C$7</f>
        <v>-4.3709631210866791</v>
      </c>
      <c r="C11" s="28">
        <f>Matrix_C2!$E$7</f>
        <v>-14.09740509997614</v>
      </c>
      <c r="D11" s="28">
        <f>Matrix_C2!$G$7</f>
        <v>-21.67991223697587</v>
      </c>
      <c r="G11" s="29" t="s">
        <v>147</v>
      </c>
      <c r="H11" s="30"/>
      <c r="I11" s="30"/>
      <c r="J11" s="30"/>
      <c r="K11" s="30"/>
    </row>
    <row r="12" spans="1:11" x14ac:dyDescent="0.25">
      <c r="A12" s="27" t="s">
        <v>36</v>
      </c>
      <c r="B12" s="28">
        <f>Matrix_C2!$C$8</f>
        <v>-5.9528266121739151</v>
      </c>
      <c r="C12" s="28">
        <f>Matrix_C2!$E$8</f>
        <v>-15.739883068424501</v>
      </c>
      <c r="D12" s="28">
        <f>Matrix_C2!$G$8</f>
        <v>-23.27004544696014</v>
      </c>
    </row>
    <row r="13" spans="1:11" x14ac:dyDescent="0.25">
      <c r="A13" s="27" t="s">
        <v>38</v>
      </c>
      <c r="B13" s="28">
        <f>Matrix_C2!$C$9</f>
        <v>-9.0186246807127333</v>
      </c>
      <c r="C13" s="28">
        <f>Matrix_C2!$E$9</f>
        <v>-18.815440957305949</v>
      </c>
      <c r="D13" s="28">
        <f>Matrix_C2!$G$9</f>
        <v>-26.204055527011249</v>
      </c>
    </row>
    <row r="14" spans="1:11" ht="15" x14ac:dyDescent="0.25">
      <c r="A14" s="14" t="s">
        <v>148</v>
      </c>
      <c r="G14" s="24" t="s">
        <v>149</v>
      </c>
      <c r="H14" s="24" t="s">
        <v>49</v>
      </c>
      <c r="I14" s="24" t="s">
        <v>85</v>
      </c>
    </row>
    <row r="15" spans="1:11" x14ac:dyDescent="0.25">
      <c r="A15" s="2" t="s">
        <v>30</v>
      </c>
      <c r="B15" s="2" t="s">
        <v>150</v>
      </c>
      <c r="G15" t="str">
        <f>Scenario_Detail!$B$13&amp;" × "&amp;Scenario_Detail!$C$13</f>
        <v>Base_M × Base_D</v>
      </c>
      <c r="H15" s="25">
        <f>Scenario_Detail!$D$13</f>
        <v>-22.643959261237889</v>
      </c>
      <c r="I15" s="25">
        <f>Scenario_Detail!$F$13</f>
        <v>75.499897350404439</v>
      </c>
    </row>
    <row r="16" spans="1:11" x14ac:dyDescent="0.25">
      <c r="A16" t="s">
        <v>151</v>
      </c>
      <c r="B16" s="25">
        <f>Matrix_C2!$D$7-Matrix_C2!$D$9</f>
        <v>5.8103731985381479</v>
      </c>
      <c r="G16" t="str">
        <f>Scenario_Detail!$B$14&amp;" × "&amp;Scenario_Detail!$C$14</f>
        <v>Base_M × Downside_D</v>
      </c>
      <c r="H16" s="25">
        <f>Scenario_Detail!$D$14</f>
        <v>-27.117557412520991</v>
      </c>
      <c r="I16" s="25">
        <f>Scenario_Detail!$F$14</f>
        <v>84.133993203852484</v>
      </c>
    </row>
    <row r="17" spans="1:9" x14ac:dyDescent="0.25">
      <c r="A17" t="s">
        <v>152</v>
      </c>
      <c r="B17" s="25">
        <f>Matrix_C2!$B$8-Matrix_C2!$F$8</f>
        <v>11.673143592451881</v>
      </c>
      <c r="G17" t="str">
        <f>Scenario_Detail!$B$15&amp;" × "&amp;Scenario_Detail!$C$15</f>
        <v>Base_M × Upside_D</v>
      </c>
      <c r="H17" s="25">
        <f>Scenario_Detail!$D$15</f>
        <v>-15.44441382006911</v>
      </c>
      <c r="I17" s="25">
        <f>Scenario_Detail!$F$15</f>
        <v>66.865801496956465</v>
      </c>
    </row>
    <row r="18" spans="1:9" x14ac:dyDescent="0.25">
      <c r="G18" t="str">
        <f>Scenario_Detail!$B$16&amp;" × "&amp;Scenario_Detail!$C$16</f>
        <v>Downside_M × Base_D</v>
      </c>
      <c r="H18" s="25">
        <f>Scenario_Detail!$D$16</f>
        <v>-26.553724933319138</v>
      </c>
      <c r="I18" s="25">
        <f>Scenario_Detail!$F$16</f>
        <v>80.451410208632097</v>
      </c>
    </row>
    <row r="19" spans="1:9" x14ac:dyDescent="0.25">
      <c r="G19" t="str">
        <f>Scenario_Detail!$B$17&amp;" × "&amp;Scenario_Detail!$C$17</f>
        <v>Downside_M × Downside_D</v>
      </c>
      <c r="H19" s="25">
        <f>Scenario_Detail!$D$17</f>
        <v>-30.544643843631459</v>
      </c>
      <c r="I19" s="25">
        <f>Scenario_Detail!$F$17</f>
        <v>88.931263878080131</v>
      </c>
    </row>
    <row r="20" spans="1:9" x14ac:dyDescent="0.25">
      <c r="G20" t="str">
        <f>Scenario_Detail!$B$18&amp;" × "&amp;Scenario_Detail!$C$18</f>
        <v>Downside_M × Upside_D</v>
      </c>
      <c r="H20" s="25">
        <f>Scenario_Detail!$D$18</f>
        <v>-19.582582439004991</v>
      </c>
      <c r="I20" s="25">
        <f>Scenario_Detail!$F$18</f>
        <v>71.971556539184093</v>
      </c>
    </row>
    <row r="21" spans="1:9" x14ac:dyDescent="0.25">
      <c r="G21" t="str">
        <f>Scenario_Detail!$B$19&amp;" × "&amp;Scenario_Detail!$C$19</f>
        <v>Upside_M × Base_D</v>
      </c>
      <c r="H21" s="25">
        <f>Scenario_Detail!$D$19</f>
        <v>-20.74335173478099</v>
      </c>
      <c r="I21" s="25">
        <f>Scenario_Detail!$F$19</f>
        <v>74.742101670617586</v>
      </c>
    </row>
    <row r="22" spans="1:9" x14ac:dyDescent="0.25">
      <c r="G22" t="str">
        <f>Scenario_Detail!$B$20&amp;" × "&amp;Scenario_Detail!$C$20</f>
        <v>Upside_M × Downside_D</v>
      </c>
      <c r="H22" s="25">
        <f>Scenario_Detail!$D$20</f>
        <v>-25.40529837967695</v>
      </c>
      <c r="I22" s="25">
        <f>Scenario_Detail!$F$20</f>
        <v>83.376197524065603</v>
      </c>
    </row>
    <row r="23" spans="1:9" x14ac:dyDescent="0.25">
      <c r="G23" t="str">
        <f>Scenario_Detail!$B$21&amp;" × "&amp;Scenario_Detail!$C$21</f>
        <v>Upside_M × Upside_D</v>
      </c>
      <c r="H23" s="25">
        <f>Scenario_Detail!$D$21</f>
        <v>-13.49356691289548</v>
      </c>
      <c r="I23" s="25">
        <f>Scenario_Detail!$F$21</f>
        <v>66.108005817169555</v>
      </c>
    </row>
  </sheetData>
  <mergeCells count="1">
    <mergeCell ref="G11:K11"/>
  </mergeCells>
  <phoneticPr fontId="7" type="noConversion"/>
  <conditionalFormatting sqref="B5:D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:D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3"/>
  <sheetViews>
    <sheetView workbookViewId="0">
      <pane ySplit="2" topLeftCell="A3" activePane="bottomLeft" state="frozen"/>
      <selection pane="bottomLeft"/>
    </sheetView>
  </sheetViews>
  <sheetFormatPr defaultRowHeight="14" x14ac:dyDescent="0.25"/>
  <cols>
    <col min="1" max="1" width="22" customWidth="1"/>
    <col min="2" max="6" width="14" customWidth="1"/>
    <col min="7" max="7" width="38" customWidth="1"/>
    <col min="8" max="9" width="18" customWidth="1"/>
    <col min="10" max="12" width="14" customWidth="1"/>
  </cols>
  <sheetData>
    <row r="1" spans="1:11" ht="17.5" x14ac:dyDescent="0.25">
      <c r="A1" s="23" t="s">
        <v>154</v>
      </c>
    </row>
    <row r="3" spans="1:11" ht="15" x14ac:dyDescent="0.25">
      <c r="A3" s="26" t="s">
        <v>136</v>
      </c>
      <c r="G3" s="14" t="s">
        <v>137</v>
      </c>
    </row>
    <row r="4" spans="1:11" x14ac:dyDescent="0.25">
      <c r="A4" s="2" t="s">
        <v>48</v>
      </c>
      <c r="B4" s="24" t="s">
        <v>41</v>
      </c>
      <c r="C4" s="24" t="s">
        <v>43</v>
      </c>
      <c r="D4" s="24" t="s">
        <v>44</v>
      </c>
      <c r="G4" s="24" t="s">
        <v>138</v>
      </c>
      <c r="H4" s="24" t="s">
        <v>139</v>
      </c>
      <c r="I4" s="24" t="s">
        <v>140</v>
      </c>
    </row>
    <row r="5" spans="1:11" x14ac:dyDescent="0.25">
      <c r="A5" s="27" t="s">
        <v>34</v>
      </c>
      <c r="B5" s="28">
        <f>Matrix_C3!$B$7</f>
        <v>-15.57553507564152</v>
      </c>
      <c r="C5" s="28">
        <f>Matrix_C3!$D$7</f>
        <v>-22.938841119931819</v>
      </c>
      <c r="D5" s="28">
        <f>Matrix_C3!$F$7</f>
        <v>-27.542564794453199</v>
      </c>
      <c r="G5" t="s">
        <v>141</v>
      </c>
      <c r="H5" s="25">
        <f>Matrix_C3!$D$8</f>
        <v>-25.188460068776291</v>
      </c>
      <c r="I5" s="25">
        <f>Matrix_C3!$D$8</f>
        <v>-25.188460068776291</v>
      </c>
    </row>
    <row r="6" spans="1:11" x14ac:dyDescent="0.25">
      <c r="A6" s="27" t="s">
        <v>36</v>
      </c>
      <c r="B6" s="28">
        <f>Matrix_C3!$B$8</f>
        <v>-17.884618938343959</v>
      </c>
      <c r="C6" s="28">
        <f>Matrix_C3!$D$8</f>
        <v>-25.188460068776291</v>
      </c>
      <c r="D6" s="28">
        <f>Matrix_C3!$F$8</f>
        <v>-29.569248532150901</v>
      </c>
      <c r="G6" t="s">
        <v>142</v>
      </c>
      <c r="H6" s="25">
        <f>Matrix_C3!$D$9-Matrix_C3!$D$8</f>
        <v>-3.4132558384906879</v>
      </c>
      <c r="I6" s="25">
        <f>I5+H6</f>
        <v>-28.601715907266978</v>
      </c>
    </row>
    <row r="7" spans="1:11" x14ac:dyDescent="0.25">
      <c r="A7" s="27" t="s">
        <v>38</v>
      </c>
      <c r="B7" s="28">
        <f>Matrix_C3!$B$9</f>
        <v>-21.45248692705399</v>
      </c>
      <c r="C7" s="28">
        <f>Matrix_C3!$D$9</f>
        <v>-28.601715907266978</v>
      </c>
      <c r="D7" s="28">
        <f>Matrix_C3!$F$9</f>
        <v>-32.595672474258222</v>
      </c>
      <c r="G7" t="s">
        <v>143</v>
      </c>
      <c r="H7" s="25">
        <f>Matrix_C3!$F$8-Matrix_C3!$D$8</f>
        <v>-4.3807884633746106</v>
      </c>
      <c r="I7" s="25">
        <f>I6+H7</f>
        <v>-32.982504370641593</v>
      </c>
    </row>
    <row r="8" spans="1:11" x14ac:dyDescent="0.25">
      <c r="G8" t="s">
        <v>144</v>
      </c>
      <c r="H8" s="25">
        <f>Matrix_C3!$F$9-((Matrix_C3!$D$8)+(Matrix_C3!$D$9-Matrix_C3!$D$8)+(Matrix_C3!$F$8-Matrix_C3!$D$8))</f>
        <v>0.38683189638337012</v>
      </c>
      <c r="I8" s="25">
        <f>I7+H8</f>
        <v>-32.595672474258222</v>
      </c>
    </row>
    <row r="9" spans="1:11" ht="15" x14ac:dyDescent="0.25">
      <c r="A9" s="26" t="s">
        <v>145</v>
      </c>
      <c r="G9" t="s">
        <v>146</v>
      </c>
      <c r="H9" s="25">
        <f>Matrix_C3!$F$9</f>
        <v>-32.595672474258222</v>
      </c>
      <c r="I9" s="25">
        <f>Matrix_C3!$F$9</f>
        <v>-32.595672474258222</v>
      </c>
    </row>
    <row r="10" spans="1:11" x14ac:dyDescent="0.25">
      <c r="A10" s="2" t="s">
        <v>48</v>
      </c>
      <c r="B10" s="24" t="s">
        <v>41</v>
      </c>
      <c r="C10" s="24" t="s">
        <v>43</v>
      </c>
      <c r="D10" s="24" t="s">
        <v>44</v>
      </c>
    </row>
    <row r="11" spans="1:11" x14ac:dyDescent="0.25">
      <c r="A11" s="27" t="s">
        <v>34</v>
      </c>
      <c r="B11" s="28">
        <f>Matrix_C3!$C$7</f>
        <v>-8.3598931777800729</v>
      </c>
      <c r="C11" s="28">
        <f>Matrix_C3!$E$7</f>
        <v>-17.674215296990941</v>
      </c>
      <c r="D11" s="28">
        <f>Matrix_C3!$G$7</f>
        <v>-24.590472276574101</v>
      </c>
      <c r="G11" s="29" t="s">
        <v>147</v>
      </c>
      <c r="H11" s="30"/>
      <c r="I11" s="30"/>
      <c r="J11" s="30"/>
      <c r="K11" s="30"/>
    </row>
    <row r="12" spans="1:11" x14ac:dyDescent="0.25">
      <c r="A12" s="27" t="s">
        <v>36</v>
      </c>
      <c r="B12" s="28">
        <f>Matrix_C3!$C$8</f>
        <v>-10.442783586828419</v>
      </c>
      <c r="C12" s="28">
        <f>Matrix_C3!$E$8</f>
        <v>-19.78596704429707</v>
      </c>
      <c r="D12" s="28">
        <f>Matrix_C3!$G$8</f>
        <v>-26.546448594053381</v>
      </c>
    </row>
    <row r="13" spans="1:11" x14ac:dyDescent="0.25">
      <c r="A13" s="27" t="s">
        <v>38</v>
      </c>
      <c r="B13" s="28">
        <f>Matrix_C3!$C$9</f>
        <v>-13.285687721927291</v>
      </c>
      <c r="C13" s="28">
        <f>Matrix_C3!$E$9</f>
        <v>-22.68756507565336</v>
      </c>
      <c r="D13" s="28">
        <f>Matrix_C3!$G$9</f>
        <v>-29.292438464567439</v>
      </c>
    </row>
    <row r="14" spans="1:11" ht="15" x14ac:dyDescent="0.25">
      <c r="A14" s="14" t="s">
        <v>148</v>
      </c>
      <c r="G14" s="24" t="s">
        <v>149</v>
      </c>
      <c r="H14" s="24" t="s">
        <v>49</v>
      </c>
      <c r="I14" s="24" t="s">
        <v>85</v>
      </c>
    </row>
    <row r="15" spans="1:11" x14ac:dyDescent="0.25">
      <c r="A15" s="2" t="s">
        <v>30</v>
      </c>
      <c r="B15" s="2" t="s">
        <v>150</v>
      </c>
      <c r="G15" t="str">
        <f>Scenario_Detail!$B$22&amp;" × "&amp;Scenario_Detail!$C$22</f>
        <v>Base_M × Base_D</v>
      </c>
      <c r="H15" s="25">
        <f>Scenario_Detail!$D$22</f>
        <v>-25.188460068776291</v>
      </c>
      <c r="I15" s="25">
        <f>Scenario_Detail!$F$22</f>
        <v>90.235961180000018</v>
      </c>
    </row>
    <row r="16" spans="1:11" x14ac:dyDescent="0.25">
      <c r="A16" t="s">
        <v>151</v>
      </c>
      <c r="B16" s="25">
        <f>Matrix_C3!$D$7-Matrix_C3!$D$9</f>
        <v>5.6628747873351593</v>
      </c>
      <c r="G16" t="str">
        <f>Scenario_Detail!$B$23&amp;" × "&amp;Scenario_Detail!$C$23</f>
        <v>Base_M × Downside_D</v>
      </c>
      <c r="H16" s="25">
        <f>Scenario_Detail!$D$23</f>
        <v>-29.569248532150901</v>
      </c>
      <c r="I16" s="25">
        <f>Scenario_Detail!$F$23</f>
        <v>99.71823249800002</v>
      </c>
    </row>
    <row r="17" spans="1:9" x14ac:dyDescent="0.25">
      <c r="A17" t="s">
        <v>152</v>
      </c>
      <c r="B17" s="25">
        <f>Matrix_C3!$B$8-Matrix_C3!$F$8</f>
        <v>11.684629593806942</v>
      </c>
      <c r="G17" t="str">
        <f>Scenario_Detail!$B$24&amp;" × "&amp;Scenario_Detail!$C$24</f>
        <v>Base_M × Upside_D</v>
      </c>
      <c r="H17" s="25">
        <f>Scenario_Detail!$D$24</f>
        <v>-17.884618938343959</v>
      </c>
      <c r="I17" s="25">
        <f>Scenario_Detail!$F$24</f>
        <v>80.753689862000016</v>
      </c>
    </row>
    <row r="18" spans="1:9" x14ac:dyDescent="0.25">
      <c r="G18" t="str">
        <f>Scenario_Detail!$B$25&amp;" × "&amp;Scenario_Detail!$C$25</f>
        <v>Downside_M × Base_D</v>
      </c>
      <c r="H18" s="25">
        <f>Scenario_Detail!$D$25</f>
        <v>-28.601715907266978</v>
      </c>
      <c r="I18" s="25">
        <f>Scenario_Detail!$F$25</f>
        <v>93.106748313770865</v>
      </c>
    </row>
    <row r="19" spans="1:9" x14ac:dyDescent="0.25">
      <c r="G19" t="str">
        <f>Scenario_Detail!$B$26&amp;" × "&amp;Scenario_Detail!$C$26</f>
        <v>Downside_M × Downside_D</v>
      </c>
      <c r="H19" s="25">
        <f>Scenario_Detail!$D$26</f>
        <v>-32.595672474258222</v>
      </c>
      <c r="I19" s="25">
        <f>Scenario_Detail!$F$26</f>
        <v>102.59436688617819</v>
      </c>
    </row>
    <row r="20" spans="1:9" x14ac:dyDescent="0.25">
      <c r="G20" t="str">
        <f>Scenario_Detail!$B$27&amp;" × "&amp;Scenario_Detail!$C$27</f>
        <v>Downside_M × Upside_D</v>
      </c>
      <c r="H20" s="25">
        <f>Scenario_Detail!$D$27</f>
        <v>-21.45248692705399</v>
      </c>
      <c r="I20" s="25">
        <f>Scenario_Detail!$F$27</f>
        <v>83.62447699577082</v>
      </c>
    </row>
    <row r="21" spans="1:9" x14ac:dyDescent="0.25">
      <c r="G21" t="str">
        <f>Scenario_Detail!$B$28&amp;" × "&amp;Scenario_Detail!$C$28</f>
        <v>Upside_M × Base_D</v>
      </c>
      <c r="H21" s="25">
        <f>Scenario_Detail!$D$28</f>
        <v>-22.938841119931819</v>
      </c>
      <c r="I21" s="25">
        <f>Scenario_Detail!$F$28</f>
        <v>86.875886763019551</v>
      </c>
    </row>
    <row r="22" spans="1:9" x14ac:dyDescent="0.25">
      <c r="G22" t="str">
        <f>Scenario_Detail!$B$29&amp;" × "&amp;Scenario_Detail!$C$29</f>
        <v>Upside_M × Downside_D</v>
      </c>
      <c r="H22" s="25">
        <f>Scenario_Detail!$D$29</f>
        <v>-27.542564794453199</v>
      </c>
      <c r="I22" s="25">
        <f>Scenario_Detail!$F$29</f>
        <v>95.99387202901957</v>
      </c>
    </row>
    <row r="23" spans="1:9" x14ac:dyDescent="0.25">
      <c r="G23" t="str">
        <f>Scenario_Detail!$B$30&amp;" × "&amp;Scenario_Detail!$C$30</f>
        <v>Upside_M × Upside_D</v>
      </c>
      <c r="H23" s="25">
        <f>Scenario_Detail!$D$30</f>
        <v>-15.57553507564152</v>
      </c>
      <c r="I23" s="25">
        <f>Scenario_Detail!$F$30</f>
        <v>77.757901497019546</v>
      </c>
    </row>
  </sheetData>
  <mergeCells count="1">
    <mergeCell ref="G11:K11"/>
  </mergeCells>
  <phoneticPr fontId="7" type="noConversion"/>
  <conditionalFormatting sqref="B5:D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:D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5"/>
  <sheetViews>
    <sheetView showGridLines="0" workbookViewId="0"/>
  </sheetViews>
  <sheetFormatPr defaultRowHeight="14" x14ac:dyDescent="0.25"/>
  <cols>
    <col min="1" max="1" width="110" customWidth="1"/>
  </cols>
  <sheetData>
    <row r="1" spans="1:1" ht="17.5" x14ac:dyDescent="0.3">
      <c r="A1" s="1" t="s">
        <v>9</v>
      </c>
    </row>
    <row r="3" spans="1:1" x14ac:dyDescent="0.25">
      <c r="A3" s="2" t="s">
        <v>10</v>
      </c>
    </row>
    <row r="4" spans="1:1" ht="42" x14ac:dyDescent="0.25">
      <c r="A4" s="3" t="s">
        <v>11</v>
      </c>
    </row>
    <row r="5" spans="1:1" x14ac:dyDescent="0.25">
      <c r="A5" s="3"/>
    </row>
    <row r="6" spans="1:1" x14ac:dyDescent="0.25">
      <c r="A6" s="4" t="s">
        <v>12</v>
      </c>
    </row>
    <row r="7" spans="1:1" x14ac:dyDescent="0.25">
      <c r="A7" s="3" t="s">
        <v>13</v>
      </c>
    </row>
    <row r="8" spans="1:1" x14ac:dyDescent="0.25">
      <c r="A8" s="3" t="s">
        <v>14</v>
      </c>
    </row>
    <row r="9" spans="1:1" ht="28" x14ac:dyDescent="0.25">
      <c r="A9" s="3" t="s">
        <v>15</v>
      </c>
    </row>
    <row r="10" spans="1:1" x14ac:dyDescent="0.25">
      <c r="A10" s="3" t="s">
        <v>16</v>
      </c>
    </row>
    <row r="11" spans="1:1" x14ac:dyDescent="0.25">
      <c r="A11" s="3"/>
    </row>
    <row r="12" spans="1:1" x14ac:dyDescent="0.25">
      <c r="A12" s="4" t="s">
        <v>17</v>
      </c>
    </row>
    <row r="13" spans="1:1" ht="28" x14ac:dyDescent="0.25">
      <c r="A13" s="3" t="s">
        <v>18</v>
      </c>
    </row>
    <row r="14" spans="1:1" ht="28" x14ac:dyDescent="0.25">
      <c r="A14" s="3" t="s">
        <v>19</v>
      </c>
    </row>
    <row r="15" spans="1:1" x14ac:dyDescent="0.25">
      <c r="A15" s="3"/>
    </row>
    <row r="16" spans="1:1" x14ac:dyDescent="0.25">
      <c r="A16" s="4" t="s">
        <v>20</v>
      </c>
    </row>
    <row r="17" spans="1:1" x14ac:dyDescent="0.25">
      <c r="A17" s="3" t="s">
        <v>21</v>
      </c>
    </row>
    <row r="18" spans="1:1" x14ac:dyDescent="0.25">
      <c r="A18" s="3" t="s">
        <v>22</v>
      </c>
    </row>
    <row r="19" spans="1:1" ht="28" x14ac:dyDescent="0.25">
      <c r="A19" s="3" t="s">
        <v>23</v>
      </c>
    </row>
    <row r="20" spans="1:1" ht="28" x14ac:dyDescent="0.25">
      <c r="A20" s="3" t="s">
        <v>24</v>
      </c>
    </row>
    <row r="21" spans="1:1" x14ac:dyDescent="0.25">
      <c r="A21" s="3"/>
    </row>
    <row r="22" spans="1:1" x14ac:dyDescent="0.25">
      <c r="A22" s="4" t="s">
        <v>25</v>
      </c>
    </row>
    <row r="23" spans="1:1" ht="28" x14ac:dyDescent="0.25">
      <c r="A23" s="3" t="s">
        <v>26</v>
      </c>
    </row>
    <row r="24" spans="1:1" ht="28" x14ac:dyDescent="0.25">
      <c r="A24" s="3" t="s">
        <v>27</v>
      </c>
    </row>
    <row r="25" spans="1:1" x14ac:dyDescent="0.25">
      <c r="A25" t="s">
        <v>28</v>
      </c>
    </row>
  </sheetData>
  <phoneticPr fontId="7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showGridLines="0" workbookViewId="0"/>
  </sheetViews>
  <sheetFormatPr defaultRowHeight="14" x14ac:dyDescent="0.25"/>
  <cols>
    <col min="1" max="1" width="18" customWidth="1"/>
    <col min="2" max="2" width="16" customWidth="1"/>
    <col min="3" max="3" width="90" customWidth="1"/>
  </cols>
  <sheetData>
    <row r="1" spans="1:3" ht="16.5" x14ac:dyDescent="0.3">
      <c r="A1" s="5" t="s">
        <v>29</v>
      </c>
    </row>
    <row r="3" spans="1:3" x14ac:dyDescent="0.25">
      <c r="A3" s="6" t="s">
        <v>30</v>
      </c>
      <c r="B3" s="6" t="s">
        <v>31</v>
      </c>
      <c r="C3" s="6" t="s">
        <v>32</v>
      </c>
    </row>
    <row r="4" spans="1:3" x14ac:dyDescent="0.25">
      <c r="A4" s="7" t="s">
        <v>33</v>
      </c>
      <c r="B4" s="7" t="s">
        <v>34</v>
      </c>
      <c r="C4" s="7" t="s">
        <v>35</v>
      </c>
    </row>
    <row r="5" spans="1:3" x14ac:dyDescent="0.25">
      <c r="A5" s="7" t="s">
        <v>33</v>
      </c>
      <c r="B5" s="7" t="s">
        <v>36</v>
      </c>
      <c r="C5" s="7" t="s">
        <v>37</v>
      </c>
    </row>
    <row r="6" spans="1:3" x14ac:dyDescent="0.25">
      <c r="A6" s="7" t="s">
        <v>33</v>
      </c>
      <c r="B6" s="7" t="s">
        <v>38</v>
      </c>
      <c r="C6" s="7" t="s">
        <v>39</v>
      </c>
    </row>
    <row r="7" spans="1:3" ht="28" x14ac:dyDescent="0.25">
      <c r="A7" s="7" t="s">
        <v>40</v>
      </c>
      <c r="B7" s="7" t="s">
        <v>41</v>
      </c>
      <c r="C7" s="7" t="s">
        <v>42</v>
      </c>
    </row>
    <row r="8" spans="1:3" ht="28" x14ac:dyDescent="0.25">
      <c r="A8" s="7" t="s">
        <v>40</v>
      </c>
      <c r="B8" s="7" t="s">
        <v>43</v>
      </c>
      <c r="C8" s="7" t="s">
        <v>37</v>
      </c>
    </row>
    <row r="9" spans="1:3" ht="28" x14ac:dyDescent="0.25">
      <c r="A9" s="7" t="s">
        <v>40</v>
      </c>
      <c r="B9" s="7" t="s">
        <v>44</v>
      </c>
      <c r="C9" s="7" t="s">
        <v>45</v>
      </c>
    </row>
  </sheetData>
  <phoneticPr fontId="7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showGridLines="0" workbookViewId="0">
      <selection sqref="A1:G1"/>
    </sheetView>
  </sheetViews>
  <sheetFormatPr defaultRowHeight="14" x14ac:dyDescent="0.25"/>
  <cols>
    <col min="1" max="1" width="22" customWidth="1"/>
    <col min="2" max="7" width="16" customWidth="1"/>
  </cols>
  <sheetData>
    <row r="1" spans="1:7" ht="16.5" x14ac:dyDescent="0.3">
      <c r="A1" s="34" t="s">
        <v>46</v>
      </c>
      <c r="B1" s="30"/>
      <c r="C1" s="30"/>
      <c r="D1" s="30"/>
      <c r="E1" s="30"/>
      <c r="F1" s="30"/>
      <c r="G1" s="30"/>
    </row>
    <row r="3" spans="1:7" x14ac:dyDescent="0.25">
      <c r="A3" s="35" t="s">
        <v>47</v>
      </c>
      <c r="B3" s="30"/>
      <c r="C3" s="30"/>
      <c r="D3" s="30"/>
      <c r="E3" s="30"/>
      <c r="F3" s="30"/>
      <c r="G3" s="30"/>
    </row>
    <row r="5" spans="1:7" x14ac:dyDescent="0.25">
      <c r="A5" s="6" t="s">
        <v>48</v>
      </c>
      <c r="B5" s="33" t="s">
        <v>41</v>
      </c>
      <c r="C5" s="32"/>
      <c r="D5" s="33" t="s">
        <v>43</v>
      </c>
      <c r="E5" s="32"/>
      <c r="F5" s="33" t="s">
        <v>44</v>
      </c>
      <c r="G5" s="32"/>
    </row>
    <row r="6" spans="1:7" ht="28" x14ac:dyDescent="0.25">
      <c r="A6" s="9"/>
      <c r="B6" s="9" t="s">
        <v>49</v>
      </c>
      <c r="C6" s="9" t="s">
        <v>50</v>
      </c>
      <c r="D6" s="9" t="s">
        <v>49</v>
      </c>
      <c r="E6" s="9" t="s">
        <v>50</v>
      </c>
      <c r="F6" s="9" t="s">
        <v>49</v>
      </c>
      <c r="G6" s="9" t="s">
        <v>50</v>
      </c>
    </row>
    <row r="7" spans="1:7" x14ac:dyDescent="0.25">
      <c r="A7" s="9" t="s">
        <v>34</v>
      </c>
      <c r="B7" s="10">
        <v>-14.31073363346102</v>
      </c>
      <c r="C7" s="10">
        <v>-5.7615818044734519</v>
      </c>
      <c r="D7" s="10">
        <v>-21.852897711787769</v>
      </c>
      <c r="E7" s="10">
        <v>-15.369715576263079</v>
      </c>
      <c r="F7" s="10">
        <v>-26.71138970606826</v>
      </c>
      <c r="G7" s="10">
        <v>-22.98327318946605</v>
      </c>
    </row>
    <row r="8" spans="1:7" x14ac:dyDescent="0.25">
      <c r="A8" s="9" t="s">
        <v>36</v>
      </c>
      <c r="B8" s="10">
        <v>-17.76400483057277</v>
      </c>
      <c r="C8" s="10">
        <v>-8.4850900976298025</v>
      </c>
      <c r="D8" s="10">
        <v>-25.21723819590925</v>
      </c>
      <c r="E8" s="10">
        <v>-18.304572684424251</v>
      </c>
      <c r="F8" s="10">
        <v>-29.74232707915068</v>
      </c>
      <c r="G8" s="10">
        <v>-25.778438668750709</v>
      </c>
    </row>
    <row r="9" spans="1:7" x14ac:dyDescent="0.25">
      <c r="A9" s="9" t="s">
        <v>38</v>
      </c>
      <c r="B9" s="10">
        <v>-22.999098990348561</v>
      </c>
      <c r="C9" s="10">
        <v>-12.48937438694529</v>
      </c>
      <c r="D9" s="10">
        <v>-30.229599473661661</v>
      </c>
      <c r="E9" s="10">
        <v>-22.62852993569448</v>
      </c>
      <c r="F9" s="10">
        <v>-34.190533423731338</v>
      </c>
      <c r="G9" s="10">
        <v>-29.93838208885294</v>
      </c>
    </row>
    <row r="11" spans="1:7" x14ac:dyDescent="0.25">
      <c r="A11" s="36" t="s">
        <v>51</v>
      </c>
      <c r="B11" s="30"/>
      <c r="C11" s="30"/>
      <c r="D11" s="30"/>
      <c r="E11" s="30"/>
      <c r="F11" s="30"/>
      <c r="G11" s="30"/>
    </row>
    <row r="12" spans="1:7" x14ac:dyDescent="0.25">
      <c r="A12" s="6" t="s">
        <v>48</v>
      </c>
      <c r="B12" s="33" t="s">
        <v>41</v>
      </c>
      <c r="C12" s="32"/>
      <c r="D12" s="33" t="s">
        <v>43</v>
      </c>
      <c r="E12" s="32"/>
      <c r="F12" s="33" t="s">
        <v>44</v>
      </c>
      <c r="G12" s="32"/>
    </row>
    <row r="13" spans="1:7" x14ac:dyDescent="0.25">
      <c r="A13" s="9"/>
      <c r="B13" s="9" t="s">
        <v>52</v>
      </c>
      <c r="C13" s="9" t="s">
        <v>52</v>
      </c>
      <c r="D13" s="9" t="s">
        <v>52</v>
      </c>
      <c r="E13" s="9" t="s">
        <v>52</v>
      </c>
      <c r="F13" s="9" t="s">
        <v>52</v>
      </c>
      <c r="G13" s="9" t="s">
        <v>52</v>
      </c>
    </row>
    <row r="14" spans="1:7" x14ac:dyDescent="0.25">
      <c r="A14" s="9" t="s">
        <v>34</v>
      </c>
      <c r="B14" s="31" t="s">
        <v>53</v>
      </c>
      <c r="C14" s="32"/>
      <c r="D14" s="31" t="s">
        <v>54</v>
      </c>
      <c r="E14" s="32"/>
      <c r="F14" s="31" t="s">
        <v>55</v>
      </c>
      <c r="G14" s="32"/>
    </row>
    <row r="15" spans="1:7" x14ac:dyDescent="0.25">
      <c r="A15" s="9" t="s">
        <v>36</v>
      </c>
      <c r="B15" s="31" t="s">
        <v>56</v>
      </c>
      <c r="C15" s="32"/>
      <c r="D15" s="31" t="s">
        <v>57</v>
      </c>
      <c r="E15" s="32"/>
      <c r="F15" s="31" t="s">
        <v>58</v>
      </c>
      <c r="G15" s="32"/>
    </row>
    <row r="16" spans="1:7" x14ac:dyDescent="0.25">
      <c r="A16" s="9" t="s">
        <v>38</v>
      </c>
      <c r="B16" s="31" t="s">
        <v>59</v>
      </c>
      <c r="C16" s="32"/>
      <c r="D16" s="31" t="s">
        <v>60</v>
      </c>
      <c r="E16" s="32"/>
      <c r="F16" s="31" t="s">
        <v>61</v>
      </c>
      <c r="G16" s="32"/>
    </row>
  </sheetData>
  <mergeCells count="18">
    <mergeCell ref="D12:E12"/>
    <mergeCell ref="B12:C12"/>
    <mergeCell ref="D16:E16"/>
    <mergeCell ref="F12:G12"/>
    <mergeCell ref="B16:C16"/>
    <mergeCell ref="A1:G1"/>
    <mergeCell ref="B15:C15"/>
    <mergeCell ref="F15:G15"/>
    <mergeCell ref="D15:E15"/>
    <mergeCell ref="A3:G3"/>
    <mergeCell ref="B5:C5"/>
    <mergeCell ref="F16:G16"/>
    <mergeCell ref="F5:G5"/>
    <mergeCell ref="D5:E5"/>
    <mergeCell ref="D14:E14"/>
    <mergeCell ref="B14:C14"/>
    <mergeCell ref="F14:G14"/>
    <mergeCell ref="A11:G11"/>
  </mergeCells>
  <phoneticPr fontId="7" type="noConversion"/>
  <conditionalFormatting sqref="B7:B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D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F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"/>
  <sheetViews>
    <sheetView showGridLines="0" workbookViewId="0">
      <selection sqref="A1:G1"/>
    </sheetView>
  </sheetViews>
  <sheetFormatPr defaultRowHeight="14" x14ac:dyDescent="0.25"/>
  <cols>
    <col min="1" max="1" width="22" customWidth="1"/>
    <col min="2" max="7" width="16" customWidth="1"/>
  </cols>
  <sheetData>
    <row r="1" spans="1:7" ht="16.5" x14ac:dyDescent="0.3">
      <c r="A1" s="34" t="s">
        <v>62</v>
      </c>
      <c r="B1" s="30"/>
      <c r="C1" s="30"/>
      <c r="D1" s="30"/>
      <c r="E1" s="30"/>
      <c r="F1" s="30"/>
      <c r="G1" s="30"/>
    </row>
    <row r="3" spans="1:7" x14ac:dyDescent="0.25">
      <c r="A3" s="35" t="s">
        <v>47</v>
      </c>
      <c r="B3" s="30"/>
      <c r="C3" s="30"/>
      <c r="D3" s="30"/>
      <c r="E3" s="30"/>
      <c r="F3" s="30"/>
      <c r="G3" s="30"/>
    </row>
    <row r="5" spans="1:7" x14ac:dyDescent="0.25">
      <c r="A5" s="6" t="s">
        <v>48</v>
      </c>
      <c r="B5" s="33" t="s">
        <v>41</v>
      </c>
      <c r="C5" s="32"/>
      <c r="D5" s="33" t="s">
        <v>43</v>
      </c>
      <c r="E5" s="32"/>
      <c r="F5" s="33" t="s">
        <v>44</v>
      </c>
      <c r="G5" s="32"/>
    </row>
    <row r="6" spans="1:7" ht="28" x14ac:dyDescent="0.25">
      <c r="A6" s="9"/>
      <c r="B6" s="9" t="s">
        <v>49</v>
      </c>
      <c r="C6" s="9" t="s">
        <v>50</v>
      </c>
      <c r="D6" s="9" t="s">
        <v>49</v>
      </c>
      <c r="E6" s="9" t="s">
        <v>50</v>
      </c>
      <c r="F6" s="9" t="s">
        <v>49</v>
      </c>
      <c r="G6" s="9" t="s">
        <v>50</v>
      </c>
    </row>
    <row r="7" spans="1:7" x14ac:dyDescent="0.25">
      <c r="A7" s="9" t="s">
        <v>34</v>
      </c>
      <c r="B7" s="10">
        <v>-13.49356691289548</v>
      </c>
      <c r="C7" s="10">
        <v>-4.3709631210866791</v>
      </c>
      <c r="D7" s="10">
        <v>-20.74335173478099</v>
      </c>
      <c r="E7" s="10">
        <v>-14.09740509997614</v>
      </c>
      <c r="F7" s="10">
        <v>-25.40529837967695</v>
      </c>
      <c r="G7" s="10">
        <v>-21.67991223697587</v>
      </c>
    </row>
    <row r="8" spans="1:7" x14ac:dyDescent="0.25">
      <c r="A8" s="9" t="s">
        <v>36</v>
      </c>
      <c r="B8" s="10">
        <v>-15.44441382006911</v>
      </c>
      <c r="C8" s="10">
        <v>-5.9528266121739151</v>
      </c>
      <c r="D8" s="10">
        <v>-22.643959261237889</v>
      </c>
      <c r="E8" s="10">
        <v>-15.739883068424501</v>
      </c>
      <c r="F8" s="10">
        <v>-27.117557412520991</v>
      </c>
      <c r="G8" s="10">
        <v>-23.27004544696014</v>
      </c>
    </row>
    <row r="9" spans="1:7" x14ac:dyDescent="0.25">
      <c r="A9" s="9" t="s">
        <v>38</v>
      </c>
      <c r="B9" s="10">
        <v>-19.582582439004991</v>
      </c>
      <c r="C9" s="10">
        <v>-9.0186246807127333</v>
      </c>
      <c r="D9" s="10">
        <v>-26.553724933319138</v>
      </c>
      <c r="E9" s="10">
        <v>-18.815440957305949</v>
      </c>
      <c r="F9" s="10">
        <v>-30.544643843631459</v>
      </c>
      <c r="G9" s="10">
        <v>-26.204055527011249</v>
      </c>
    </row>
    <row r="11" spans="1:7" x14ac:dyDescent="0.25">
      <c r="A11" s="36" t="s">
        <v>51</v>
      </c>
      <c r="B11" s="30"/>
      <c r="C11" s="30"/>
      <c r="D11" s="30"/>
      <c r="E11" s="30"/>
      <c r="F11" s="30"/>
      <c r="G11" s="30"/>
    </row>
    <row r="12" spans="1:7" x14ac:dyDescent="0.25">
      <c r="A12" s="6" t="s">
        <v>48</v>
      </c>
      <c r="B12" s="33" t="s">
        <v>41</v>
      </c>
      <c r="C12" s="32"/>
      <c r="D12" s="33" t="s">
        <v>43</v>
      </c>
      <c r="E12" s="32"/>
      <c r="F12" s="33" t="s">
        <v>44</v>
      </c>
      <c r="G12" s="32"/>
    </row>
    <row r="13" spans="1:7" x14ac:dyDescent="0.25">
      <c r="A13" s="9"/>
      <c r="B13" s="9" t="s">
        <v>52</v>
      </c>
      <c r="C13" s="9" t="s">
        <v>52</v>
      </c>
      <c r="D13" s="9" t="s">
        <v>52</v>
      </c>
      <c r="E13" s="9" t="s">
        <v>52</v>
      </c>
      <c r="F13" s="9" t="s">
        <v>52</v>
      </c>
      <c r="G13" s="9" t="s">
        <v>52</v>
      </c>
    </row>
    <row r="14" spans="1:7" x14ac:dyDescent="0.25">
      <c r="A14" s="9" t="s">
        <v>34</v>
      </c>
      <c r="B14" s="31" t="s">
        <v>63</v>
      </c>
      <c r="C14" s="32"/>
      <c r="D14" s="31" t="s">
        <v>64</v>
      </c>
      <c r="E14" s="32"/>
      <c r="F14" s="31" t="s">
        <v>65</v>
      </c>
      <c r="G14" s="32"/>
    </row>
    <row r="15" spans="1:7" x14ac:dyDescent="0.25">
      <c r="A15" s="9" t="s">
        <v>36</v>
      </c>
      <c r="B15" s="31" t="s">
        <v>66</v>
      </c>
      <c r="C15" s="32"/>
      <c r="D15" s="31" t="s">
        <v>67</v>
      </c>
      <c r="E15" s="32"/>
      <c r="F15" s="31" t="s">
        <v>68</v>
      </c>
      <c r="G15" s="32"/>
    </row>
    <row r="16" spans="1:7" x14ac:dyDescent="0.25">
      <c r="A16" s="9" t="s">
        <v>38</v>
      </c>
      <c r="B16" s="31" t="s">
        <v>69</v>
      </c>
      <c r="C16" s="32"/>
      <c r="D16" s="31" t="s">
        <v>70</v>
      </c>
      <c r="E16" s="32"/>
      <c r="F16" s="31" t="s">
        <v>71</v>
      </c>
      <c r="G16" s="32"/>
    </row>
  </sheetData>
  <mergeCells count="18">
    <mergeCell ref="D12:E12"/>
    <mergeCell ref="B12:C12"/>
    <mergeCell ref="D16:E16"/>
    <mergeCell ref="F12:G12"/>
    <mergeCell ref="B16:C16"/>
    <mergeCell ref="A1:G1"/>
    <mergeCell ref="B15:C15"/>
    <mergeCell ref="F15:G15"/>
    <mergeCell ref="D15:E15"/>
    <mergeCell ref="A3:G3"/>
    <mergeCell ref="B5:C5"/>
    <mergeCell ref="F16:G16"/>
    <mergeCell ref="F5:G5"/>
    <mergeCell ref="D5:E5"/>
    <mergeCell ref="D14:E14"/>
    <mergeCell ref="B14:C14"/>
    <mergeCell ref="F14:G14"/>
    <mergeCell ref="A11:G11"/>
  </mergeCells>
  <phoneticPr fontId="7" type="noConversion"/>
  <conditionalFormatting sqref="B7:B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D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F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"/>
  <sheetViews>
    <sheetView showGridLines="0" workbookViewId="0">
      <selection sqref="A1:G1"/>
    </sheetView>
  </sheetViews>
  <sheetFormatPr defaultRowHeight="14" x14ac:dyDescent="0.25"/>
  <cols>
    <col min="1" max="1" width="22" customWidth="1"/>
    <col min="2" max="7" width="16" customWidth="1"/>
  </cols>
  <sheetData>
    <row r="1" spans="1:7" ht="16.5" x14ac:dyDescent="0.3">
      <c r="A1" s="34" t="s">
        <v>72</v>
      </c>
      <c r="B1" s="30"/>
      <c r="C1" s="30"/>
      <c r="D1" s="30"/>
      <c r="E1" s="30"/>
      <c r="F1" s="30"/>
      <c r="G1" s="30"/>
    </row>
    <row r="3" spans="1:7" x14ac:dyDescent="0.25">
      <c r="A3" s="35" t="s">
        <v>47</v>
      </c>
      <c r="B3" s="30"/>
      <c r="C3" s="30"/>
      <c r="D3" s="30"/>
      <c r="E3" s="30"/>
      <c r="F3" s="30"/>
      <c r="G3" s="30"/>
    </row>
    <row r="5" spans="1:7" x14ac:dyDescent="0.25">
      <c r="A5" s="6" t="s">
        <v>48</v>
      </c>
      <c r="B5" s="33" t="s">
        <v>41</v>
      </c>
      <c r="C5" s="32"/>
      <c r="D5" s="33" t="s">
        <v>43</v>
      </c>
      <c r="E5" s="32"/>
      <c r="F5" s="33" t="s">
        <v>44</v>
      </c>
      <c r="G5" s="32"/>
    </row>
    <row r="6" spans="1:7" ht="28" x14ac:dyDescent="0.25">
      <c r="A6" s="9"/>
      <c r="B6" s="9" t="s">
        <v>49</v>
      </c>
      <c r="C6" s="9" t="s">
        <v>50</v>
      </c>
      <c r="D6" s="9" t="s">
        <v>49</v>
      </c>
      <c r="E6" s="9" t="s">
        <v>50</v>
      </c>
      <c r="F6" s="9" t="s">
        <v>49</v>
      </c>
      <c r="G6" s="9" t="s">
        <v>50</v>
      </c>
    </row>
    <row r="7" spans="1:7" x14ac:dyDescent="0.25">
      <c r="A7" s="9" t="s">
        <v>34</v>
      </c>
      <c r="B7" s="10">
        <v>-15.57553507564152</v>
      </c>
      <c r="C7" s="10">
        <v>-8.3598931777800729</v>
      </c>
      <c r="D7" s="10">
        <v>-22.938841119931819</v>
      </c>
      <c r="E7" s="10">
        <v>-17.674215296990941</v>
      </c>
      <c r="F7" s="10">
        <v>-27.542564794453199</v>
      </c>
      <c r="G7" s="10">
        <v>-24.590472276574101</v>
      </c>
    </row>
    <row r="8" spans="1:7" x14ac:dyDescent="0.25">
      <c r="A8" s="9" t="s">
        <v>36</v>
      </c>
      <c r="B8" s="10">
        <v>-17.884618938343959</v>
      </c>
      <c r="C8" s="10">
        <v>-10.442783586828419</v>
      </c>
      <c r="D8" s="10">
        <v>-25.188460068776291</v>
      </c>
      <c r="E8" s="10">
        <v>-19.78596704429707</v>
      </c>
      <c r="F8" s="10">
        <v>-29.569248532150901</v>
      </c>
      <c r="G8" s="10">
        <v>-26.546448594053381</v>
      </c>
    </row>
    <row r="9" spans="1:7" x14ac:dyDescent="0.25">
      <c r="A9" s="9" t="s">
        <v>38</v>
      </c>
      <c r="B9" s="10">
        <v>-21.45248692705399</v>
      </c>
      <c r="C9" s="10">
        <v>-13.285687721927291</v>
      </c>
      <c r="D9" s="10">
        <v>-28.601715907266978</v>
      </c>
      <c r="E9" s="10">
        <v>-22.68756507565336</v>
      </c>
      <c r="F9" s="10">
        <v>-32.595672474258222</v>
      </c>
      <c r="G9" s="10">
        <v>-29.292438464567439</v>
      </c>
    </row>
    <row r="11" spans="1:7" x14ac:dyDescent="0.25">
      <c r="A11" s="36" t="s">
        <v>51</v>
      </c>
      <c r="B11" s="30"/>
      <c r="C11" s="30"/>
      <c r="D11" s="30"/>
      <c r="E11" s="30"/>
      <c r="F11" s="30"/>
      <c r="G11" s="30"/>
    </row>
    <row r="12" spans="1:7" x14ac:dyDescent="0.25">
      <c r="A12" s="6" t="s">
        <v>48</v>
      </c>
      <c r="B12" s="33" t="s">
        <v>41</v>
      </c>
      <c r="C12" s="32"/>
      <c r="D12" s="33" t="s">
        <v>43</v>
      </c>
      <c r="E12" s="32"/>
      <c r="F12" s="33" t="s">
        <v>44</v>
      </c>
      <c r="G12" s="32"/>
    </row>
    <row r="13" spans="1:7" x14ac:dyDescent="0.25">
      <c r="A13" s="9"/>
      <c r="B13" s="9" t="s">
        <v>52</v>
      </c>
      <c r="C13" s="9" t="s">
        <v>52</v>
      </c>
      <c r="D13" s="9" t="s">
        <v>52</v>
      </c>
      <c r="E13" s="9" t="s">
        <v>52</v>
      </c>
      <c r="F13" s="9" t="s">
        <v>52</v>
      </c>
      <c r="G13" s="9" t="s">
        <v>52</v>
      </c>
    </row>
    <row r="14" spans="1:7" x14ac:dyDescent="0.25">
      <c r="A14" s="9" t="s">
        <v>34</v>
      </c>
      <c r="B14" s="31" t="s">
        <v>73</v>
      </c>
      <c r="C14" s="32"/>
      <c r="D14" s="31" t="s">
        <v>74</v>
      </c>
      <c r="E14" s="32"/>
      <c r="F14" s="31" t="s">
        <v>75</v>
      </c>
      <c r="G14" s="32"/>
    </row>
    <row r="15" spans="1:7" x14ac:dyDescent="0.25">
      <c r="A15" s="9" t="s">
        <v>36</v>
      </c>
      <c r="B15" s="31" t="s">
        <v>76</v>
      </c>
      <c r="C15" s="32"/>
      <c r="D15" s="31" t="s">
        <v>77</v>
      </c>
      <c r="E15" s="32"/>
      <c r="F15" s="31" t="s">
        <v>78</v>
      </c>
      <c r="G15" s="32"/>
    </row>
    <row r="16" spans="1:7" x14ac:dyDescent="0.25">
      <c r="A16" s="9" t="s">
        <v>38</v>
      </c>
      <c r="B16" s="31" t="s">
        <v>79</v>
      </c>
      <c r="C16" s="32"/>
      <c r="D16" s="31" t="s">
        <v>80</v>
      </c>
      <c r="E16" s="32"/>
      <c r="F16" s="31" t="s">
        <v>81</v>
      </c>
      <c r="G16" s="32"/>
    </row>
  </sheetData>
  <mergeCells count="18">
    <mergeCell ref="D12:E12"/>
    <mergeCell ref="B12:C12"/>
    <mergeCell ref="D16:E16"/>
    <mergeCell ref="F12:G12"/>
    <mergeCell ref="B16:C16"/>
    <mergeCell ref="A1:G1"/>
    <mergeCell ref="B15:C15"/>
    <mergeCell ref="F15:G15"/>
    <mergeCell ref="D15:E15"/>
    <mergeCell ref="A3:G3"/>
    <mergeCell ref="B5:C5"/>
    <mergeCell ref="F16:G16"/>
    <mergeCell ref="F5:G5"/>
    <mergeCell ref="D5:E5"/>
    <mergeCell ref="D14:E14"/>
    <mergeCell ref="B14:C14"/>
    <mergeCell ref="F14:G14"/>
    <mergeCell ref="A11:G11"/>
  </mergeCells>
  <phoneticPr fontId="7" type="noConversion"/>
  <conditionalFormatting sqref="B7:B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D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F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0"/>
  <sheetViews>
    <sheetView showGridLines="0" workbookViewId="0">
      <selection sqref="A1:N1"/>
    </sheetView>
  </sheetViews>
  <sheetFormatPr defaultRowHeight="14" x14ac:dyDescent="0.25"/>
  <cols>
    <col min="1" max="1" width="8" customWidth="1"/>
    <col min="2" max="3" width="12" customWidth="1"/>
    <col min="4" max="4" width="18" customWidth="1"/>
    <col min="5" max="6" width="20" customWidth="1"/>
    <col min="7" max="7" width="16" customWidth="1"/>
    <col min="8" max="9" width="18" customWidth="1"/>
    <col min="10" max="10" width="16" customWidth="1"/>
    <col min="11" max="11" width="20" customWidth="1"/>
    <col min="12" max="12" width="18" customWidth="1"/>
    <col min="13" max="13" width="14" customWidth="1"/>
    <col min="14" max="14" width="16" customWidth="1"/>
  </cols>
  <sheetData>
    <row r="1" spans="1:14" ht="16.5" x14ac:dyDescent="0.3">
      <c r="A1" s="34" t="s">
        <v>82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3" spans="1:14" ht="28" x14ac:dyDescent="0.25">
      <c r="A3" s="6" t="s">
        <v>1</v>
      </c>
      <c r="B3" s="6" t="s">
        <v>33</v>
      </c>
      <c r="C3" s="6" t="s">
        <v>83</v>
      </c>
      <c r="D3" s="6" t="s">
        <v>49</v>
      </c>
      <c r="E3" s="6" t="s">
        <v>84</v>
      </c>
      <c r="F3" s="6" t="s">
        <v>85</v>
      </c>
      <c r="G3" s="6" t="s">
        <v>86</v>
      </c>
      <c r="H3" s="6" t="s">
        <v>50</v>
      </c>
      <c r="I3" s="6" t="s">
        <v>87</v>
      </c>
      <c r="J3" s="6" t="s">
        <v>88</v>
      </c>
      <c r="K3" s="6" t="s">
        <v>89</v>
      </c>
      <c r="L3" s="6" t="s">
        <v>90</v>
      </c>
      <c r="M3" s="6" t="s">
        <v>91</v>
      </c>
      <c r="N3" s="6" t="s">
        <v>92</v>
      </c>
    </row>
    <row r="4" spans="1:14" x14ac:dyDescent="0.25">
      <c r="A4" s="8" t="s">
        <v>5</v>
      </c>
      <c r="B4" s="8" t="s">
        <v>36</v>
      </c>
      <c r="C4" s="8" t="s">
        <v>43</v>
      </c>
      <c r="D4" s="11">
        <v>-25.21723819590925</v>
      </c>
      <c r="E4" s="12">
        <v>-7.597797239557524</v>
      </c>
      <c r="F4" s="11">
        <v>71.251127663400027</v>
      </c>
      <c r="G4" s="12">
        <v>-17.894862480434711</v>
      </c>
      <c r="H4" s="11">
        <v>-18.304572684424251</v>
      </c>
      <c r="I4" s="12"/>
      <c r="J4" s="13"/>
      <c r="K4" s="11">
        <v>29.978728831747731</v>
      </c>
      <c r="L4" s="11">
        <v>17.57052799881038</v>
      </c>
      <c r="M4" s="8">
        <v>74</v>
      </c>
      <c r="N4" s="8"/>
    </row>
    <row r="5" spans="1:14" x14ac:dyDescent="0.25">
      <c r="A5" s="8" t="s">
        <v>5</v>
      </c>
      <c r="B5" s="8" t="s">
        <v>36</v>
      </c>
      <c r="C5" s="8" t="s">
        <v>44</v>
      </c>
      <c r="D5" s="11">
        <v>-29.74232707915068</v>
      </c>
      <c r="E5" s="12">
        <v>-11.831458662889791</v>
      </c>
      <c r="F5" s="11">
        <v>78.831830236320016</v>
      </c>
      <c r="G5" s="12">
        <v>-26.771650164003859</v>
      </c>
      <c r="H5" s="11">
        <v>-25.778438668750709</v>
      </c>
      <c r="I5" s="12"/>
      <c r="J5" s="13"/>
      <c r="K5" s="11">
        <v>46.400500699463727</v>
      </c>
      <c r="L5" s="11">
        <v>16.327772358072359</v>
      </c>
      <c r="M5" s="8">
        <v>86</v>
      </c>
      <c r="N5" s="8"/>
    </row>
    <row r="6" spans="1:14" x14ac:dyDescent="0.25">
      <c r="A6" s="8" t="s">
        <v>5</v>
      </c>
      <c r="B6" s="8" t="s">
        <v>36</v>
      </c>
      <c r="C6" s="8" t="s">
        <v>41</v>
      </c>
      <c r="D6" s="11">
        <v>-17.76400483057277</v>
      </c>
      <c r="E6" s="12">
        <v>-2.6598098589195258</v>
      </c>
      <c r="F6" s="11">
        <v>63.772955697060013</v>
      </c>
      <c r="G6" s="12">
        <v>-6.5674253936535374</v>
      </c>
      <c r="H6" s="11">
        <v>-8.4850900976298025</v>
      </c>
      <c r="I6" s="12"/>
      <c r="J6" s="13"/>
      <c r="K6" s="11">
        <v>13.708960594318951</v>
      </c>
      <c r="L6" s="11">
        <v>19.030171795238431</v>
      </c>
      <c r="M6" s="8">
        <v>71</v>
      </c>
      <c r="N6" s="8"/>
    </row>
    <row r="7" spans="1:14" x14ac:dyDescent="0.25">
      <c r="A7" s="8" t="s">
        <v>5</v>
      </c>
      <c r="B7" s="8" t="s">
        <v>38</v>
      </c>
      <c r="C7" s="8" t="s">
        <v>43</v>
      </c>
      <c r="D7" s="11">
        <v>-30.229599473661661</v>
      </c>
      <c r="E7" s="12">
        <v>-7.5639286681885132</v>
      </c>
      <c r="F7" s="11">
        <v>77.334109525793238</v>
      </c>
      <c r="G7" s="12">
        <v>-22.073004277836709</v>
      </c>
      <c r="H7" s="11">
        <v>-22.62852993569448</v>
      </c>
      <c r="I7" s="12"/>
      <c r="J7" s="13"/>
      <c r="K7" s="11">
        <v>35.665193094989462</v>
      </c>
      <c r="L7" s="11">
        <v>17.57052799881038</v>
      </c>
      <c r="M7" s="8">
        <v>88</v>
      </c>
      <c r="N7" s="8"/>
    </row>
    <row r="8" spans="1:14" x14ac:dyDescent="0.25">
      <c r="A8" s="8" t="s">
        <v>5</v>
      </c>
      <c r="B8" s="8" t="s">
        <v>38</v>
      </c>
      <c r="C8" s="8" t="s">
        <v>44</v>
      </c>
      <c r="D8" s="11">
        <v>-34.190533423731338</v>
      </c>
      <c r="E8" s="12">
        <v>-10.92523566788417</v>
      </c>
      <c r="F8" s="11">
        <v>85.95847966481324</v>
      </c>
      <c r="G8" s="12">
        <v>-30.569960888914778</v>
      </c>
      <c r="H8" s="11">
        <v>-29.93838208885294</v>
      </c>
      <c r="I8" s="12"/>
      <c r="J8" s="13"/>
      <c r="K8" s="11">
        <v>52.201517206588527</v>
      </c>
      <c r="L8" s="11">
        <v>16.327772358072359</v>
      </c>
      <c r="M8" s="8">
        <v>100</v>
      </c>
      <c r="N8" s="8"/>
    </row>
    <row r="9" spans="1:14" x14ac:dyDescent="0.25">
      <c r="A9" s="8" t="s">
        <v>5</v>
      </c>
      <c r="B9" s="8" t="s">
        <v>38</v>
      </c>
      <c r="C9" s="8" t="s">
        <v>41</v>
      </c>
      <c r="D9" s="11">
        <v>-22.999098990348561</v>
      </c>
      <c r="E9" s="12">
        <v>-3.655753900848258</v>
      </c>
      <c r="F9" s="11">
        <v>68.726424838403148</v>
      </c>
      <c r="G9" s="12">
        <v>-11.209805168544641</v>
      </c>
      <c r="H9" s="11">
        <v>-12.48937438694529</v>
      </c>
      <c r="I9" s="12"/>
      <c r="J9" s="13"/>
      <c r="K9" s="11">
        <v>19.063709710502</v>
      </c>
      <c r="L9" s="11">
        <v>19.030171795238431</v>
      </c>
      <c r="M9" s="8">
        <v>85</v>
      </c>
      <c r="N9" s="8"/>
    </row>
    <row r="10" spans="1:14" x14ac:dyDescent="0.25">
      <c r="A10" s="8" t="s">
        <v>5</v>
      </c>
      <c r="B10" s="8" t="s">
        <v>34</v>
      </c>
      <c r="C10" s="8" t="s">
        <v>43</v>
      </c>
      <c r="D10" s="11">
        <v>-21.852897711787769</v>
      </c>
      <c r="E10" s="12">
        <v>-6.2561976304829408</v>
      </c>
      <c r="F10" s="11">
        <v>69.175228882454789</v>
      </c>
      <c r="G10" s="12">
        <v>-13.716720683032699</v>
      </c>
      <c r="H10" s="11">
        <v>-15.369715576263079</v>
      </c>
      <c r="I10" s="12"/>
      <c r="J10" s="13"/>
      <c r="K10" s="11">
        <v>25.104845519195319</v>
      </c>
      <c r="L10" s="11">
        <v>17.57052799881038</v>
      </c>
      <c r="M10" s="8">
        <v>74</v>
      </c>
      <c r="N10" s="8"/>
    </row>
    <row r="11" spans="1:14" x14ac:dyDescent="0.25">
      <c r="A11" s="8" t="s">
        <v>5</v>
      </c>
      <c r="B11" s="8" t="s">
        <v>34</v>
      </c>
      <c r="C11" s="8" t="s">
        <v>44</v>
      </c>
      <c r="D11" s="11">
        <v>-26.71138970606826</v>
      </c>
      <c r="E11" s="12">
        <v>-10.906379569619411</v>
      </c>
      <c r="F11" s="11">
        <v>76.3137960112348</v>
      </c>
      <c r="G11" s="12">
        <v>-22.97333943909296</v>
      </c>
      <c r="H11" s="11">
        <v>-22.98327318946605</v>
      </c>
      <c r="I11" s="12"/>
      <c r="J11" s="13"/>
      <c r="K11" s="11">
        <v>41.180876985870988</v>
      </c>
      <c r="L11" s="11">
        <v>16.327772358072359</v>
      </c>
      <c r="M11" s="8">
        <v>86</v>
      </c>
      <c r="N11" s="8"/>
    </row>
    <row r="12" spans="1:14" x14ac:dyDescent="0.25">
      <c r="A12" s="8" t="s">
        <v>5</v>
      </c>
      <c r="B12" s="8" t="s">
        <v>34</v>
      </c>
      <c r="C12" s="8" t="s">
        <v>41</v>
      </c>
      <c r="D12" s="11">
        <v>-14.31073363346102</v>
      </c>
      <c r="E12" s="12">
        <v>-0.83745055394627288</v>
      </c>
      <c r="F12" s="11">
        <v>62.036661753674807</v>
      </c>
      <c r="G12" s="12">
        <v>-1.925045618762429</v>
      </c>
      <c r="H12" s="11">
        <v>-5.7615818044734519</v>
      </c>
      <c r="I12" s="12"/>
      <c r="J12" s="13"/>
      <c r="K12" s="11">
        <v>9.0335854112277847</v>
      </c>
      <c r="L12" s="11">
        <v>19.030171795238431</v>
      </c>
      <c r="M12" s="8">
        <v>71</v>
      </c>
      <c r="N12" s="8"/>
    </row>
    <row r="13" spans="1:14" x14ac:dyDescent="0.25">
      <c r="A13" s="8" t="s">
        <v>6</v>
      </c>
      <c r="B13" s="8" t="s">
        <v>36</v>
      </c>
      <c r="C13" s="8" t="s">
        <v>43</v>
      </c>
      <c r="D13" s="11">
        <v>-22.643959261237889</v>
      </c>
      <c r="E13" s="12">
        <v>-4.7707756160584207</v>
      </c>
      <c r="F13" s="11">
        <v>75.499897350404439</v>
      </c>
      <c r="G13" s="12">
        <v>-13.348418322749829</v>
      </c>
      <c r="H13" s="11">
        <v>-15.739883068424501</v>
      </c>
      <c r="I13" s="12">
        <v>-74.432620238889484</v>
      </c>
      <c r="J13" s="13">
        <v>2.7684496153963761E-2</v>
      </c>
      <c r="K13" s="11">
        <v>27.539784664370309</v>
      </c>
      <c r="L13" s="11">
        <v>30.398616214339029</v>
      </c>
      <c r="M13" s="8">
        <v>86</v>
      </c>
      <c r="N13" s="8"/>
    </row>
    <row r="14" spans="1:14" x14ac:dyDescent="0.25">
      <c r="A14" s="8" t="s">
        <v>6</v>
      </c>
      <c r="B14" s="8" t="s">
        <v>36</v>
      </c>
      <c r="C14" s="8" t="s">
        <v>44</v>
      </c>
      <c r="D14" s="11">
        <v>-27.117557412520991</v>
      </c>
      <c r="E14" s="12">
        <v>-8.7469101143710422</v>
      </c>
      <c r="F14" s="11">
        <v>84.133993203852484</v>
      </c>
      <c r="G14" s="12">
        <v>-23.29145191085555</v>
      </c>
      <c r="H14" s="11">
        <v>-23.27004544696014</v>
      </c>
      <c r="I14" s="12"/>
      <c r="J14" s="13"/>
      <c r="K14" s="11">
        <v>43.558814541778688</v>
      </c>
      <c r="L14" s="11">
        <v>28.450666056532729</v>
      </c>
      <c r="M14" s="8">
        <v>98</v>
      </c>
      <c r="N14" s="8"/>
    </row>
    <row r="15" spans="1:14" x14ac:dyDescent="0.25">
      <c r="A15" s="8" t="s">
        <v>6</v>
      </c>
      <c r="B15" s="8" t="s">
        <v>36</v>
      </c>
      <c r="C15" s="8" t="s">
        <v>41</v>
      </c>
      <c r="D15" s="11">
        <v>-15.44441382006911</v>
      </c>
      <c r="E15" s="12">
        <v>-0.2240110093007841</v>
      </c>
      <c r="F15" s="11">
        <v>66.865801496956465</v>
      </c>
      <c r="G15" s="12">
        <v>-0.66373013499052458</v>
      </c>
      <c r="H15" s="11">
        <v>-5.9528266121739151</v>
      </c>
      <c r="I15" s="12">
        <v>-30.842309278016181</v>
      </c>
      <c r="J15" s="13">
        <v>0.38777633482756618</v>
      </c>
      <c r="K15" s="11">
        <v>15.800273525917531</v>
      </c>
      <c r="L15" s="11">
        <v>32.643912604561379</v>
      </c>
      <c r="M15" s="8">
        <v>83</v>
      </c>
      <c r="N15" s="8"/>
    </row>
    <row r="16" spans="1:14" x14ac:dyDescent="0.25">
      <c r="A16" s="8" t="s">
        <v>6</v>
      </c>
      <c r="B16" s="8" t="s">
        <v>38</v>
      </c>
      <c r="C16" s="8" t="s">
        <v>43</v>
      </c>
      <c r="D16" s="11">
        <v>-26.553724933319138</v>
      </c>
      <c r="E16" s="12">
        <v>-4.6836609812041292</v>
      </c>
      <c r="F16" s="11">
        <v>80.451410208632097</v>
      </c>
      <c r="G16" s="12">
        <v>-15.91501321963732</v>
      </c>
      <c r="H16" s="11">
        <v>-18.815440957305949</v>
      </c>
      <c r="I16" s="12">
        <v>-64.379584397355771</v>
      </c>
      <c r="J16" s="13">
        <v>2.023221461122866E-2</v>
      </c>
      <c r="K16" s="11">
        <v>32.216599170714687</v>
      </c>
      <c r="L16" s="11">
        <v>30.398616214339029</v>
      </c>
      <c r="M16" s="8">
        <v>100</v>
      </c>
      <c r="N16" s="8"/>
    </row>
    <row r="17" spans="1:14" x14ac:dyDescent="0.25">
      <c r="A17" s="8" t="s">
        <v>6</v>
      </c>
      <c r="B17" s="8" t="s">
        <v>38</v>
      </c>
      <c r="C17" s="8" t="s">
        <v>44</v>
      </c>
      <c r="D17" s="11">
        <v>-30.544643843631459</v>
      </c>
      <c r="E17" s="12">
        <v>-7.9356503510281673</v>
      </c>
      <c r="F17" s="11">
        <v>88.931263878080131</v>
      </c>
      <c r="G17" s="12">
        <v>-25.624719998935088</v>
      </c>
      <c r="H17" s="11">
        <v>-26.204055527011249</v>
      </c>
      <c r="I17" s="12"/>
      <c r="J17" s="13"/>
      <c r="K17" s="11">
        <v>49.416014542751611</v>
      </c>
      <c r="L17" s="11">
        <v>28.450666056532729</v>
      </c>
      <c r="M17" s="8">
        <v>112</v>
      </c>
      <c r="N17" s="8"/>
    </row>
    <row r="18" spans="1:14" x14ac:dyDescent="0.25">
      <c r="A18" s="8" t="s">
        <v>6</v>
      </c>
      <c r="B18" s="8" t="s">
        <v>38</v>
      </c>
      <c r="C18" s="8" t="s">
        <v>41</v>
      </c>
      <c r="D18" s="11">
        <v>-19.582582439004991</v>
      </c>
      <c r="E18" s="12">
        <v>-0.9753771944283951</v>
      </c>
      <c r="F18" s="11">
        <v>71.971556539184093</v>
      </c>
      <c r="G18" s="12">
        <v>-3.5155022426433091</v>
      </c>
      <c r="H18" s="11">
        <v>-9.0186246807127333</v>
      </c>
      <c r="I18" s="12">
        <v>-24.87011979534314</v>
      </c>
      <c r="J18" s="13">
        <v>0.348201205983381</v>
      </c>
      <c r="K18" s="11">
        <v>20.721276317379111</v>
      </c>
      <c r="L18" s="11">
        <v>32.643912604561379</v>
      </c>
      <c r="M18" s="8">
        <v>97</v>
      </c>
      <c r="N18" s="8"/>
    </row>
    <row r="19" spans="1:14" x14ac:dyDescent="0.25">
      <c r="A19" s="8" t="s">
        <v>6</v>
      </c>
      <c r="B19" s="8" t="s">
        <v>34</v>
      </c>
      <c r="C19" s="8" t="s">
        <v>43</v>
      </c>
      <c r="D19" s="11">
        <v>-20.74335173478099</v>
      </c>
      <c r="E19" s="12">
        <v>-4.0057316562151826</v>
      </c>
      <c r="F19" s="11">
        <v>74.742101670617586</v>
      </c>
      <c r="G19" s="12">
        <v>-10.781823425862351</v>
      </c>
      <c r="H19" s="11">
        <v>-14.09740509997614</v>
      </c>
      <c r="I19" s="12">
        <v>-56.52399768965406</v>
      </c>
      <c r="J19" s="13">
        <v>0.1140288175709024</v>
      </c>
      <c r="K19" s="11">
        <v>26.781988984583421</v>
      </c>
      <c r="L19" s="11">
        <v>30.398616214339029</v>
      </c>
      <c r="M19" s="8">
        <v>86</v>
      </c>
      <c r="N19" s="8"/>
    </row>
    <row r="20" spans="1:14" x14ac:dyDescent="0.25">
      <c r="A20" s="8" t="s">
        <v>6</v>
      </c>
      <c r="B20" s="8" t="s">
        <v>34</v>
      </c>
      <c r="C20" s="8" t="s">
        <v>44</v>
      </c>
      <c r="D20" s="11">
        <v>-25.40529837967695</v>
      </c>
      <c r="E20" s="12">
        <v>-8.1841154323119234</v>
      </c>
      <c r="F20" s="11">
        <v>83.376197524065603</v>
      </c>
      <c r="G20" s="12">
        <v>-20.958183822776022</v>
      </c>
      <c r="H20" s="11">
        <v>-21.67991223697587</v>
      </c>
      <c r="I20" s="12"/>
      <c r="J20" s="13"/>
      <c r="K20" s="11">
        <v>40.405094556939162</v>
      </c>
      <c r="L20" s="11">
        <v>28.450666056532729</v>
      </c>
      <c r="M20" s="8">
        <v>98</v>
      </c>
      <c r="N20" s="8"/>
    </row>
    <row r="21" spans="1:14" x14ac:dyDescent="0.25">
      <c r="A21" s="8" t="s">
        <v>6</v>
      </c>
      <c r="B21" s="8" t="s">
        <v>34</v>
      </c>
      <c r="C21" s="8" t="s">
        <v>41</v>
      </c>
      <c r="D21" s="11">
        <v>-13.49356691289548</v>
      </c>
      <c r="E21" s="12">
        <v>0.76736533157357734</v>
      </c>
      <c r="F21" s="11">
        <v>66.108005817169555</v>
      </c>
      <c r="G21" s="12">
        <v>2.188041972662242</v>
      </c>
      <c r="H21" s="11">
        <v>-4.3709631210866791</v>
      </c>
      <c r="I21" s="12">
        <v>-21.71313791495659</v>
      </c>
      <c r="J21" s="13">
        <v>0.54541224224103269</v>
      </c>
      <c r="K21" s="11">
        <v>15.042477846130639</v>
      </c>
      <c r="L21" s="11">
        <v>32.643912604561379</v>
      </c>
      <c r="M21" s="8">
        <v>83</v>
      </c>
      <c r="N21" s="8"/>
    </row>
    <row r="22" spans="1:14" x14ac:dyDescent="0.25">
      <c r="A22" s="8" t="s">
        <v>7</v>
      </c>
      <c r="B22" s="8" t="s">
        <v>36</v>
      </c>
      <c r="C22" s="8" t="s">
        <v>43</v>
      </c>
      <c r="D22" s="11">
        <v>-25.188460068776291</v>
      </c>
      <c r="E22" s="12">
        <v>-9.0542005115451296</v>
      </c>
      <c r="F22" s="11">
        <v>90.235961180000018</v>
      </c>
      <c r="G22" s="12">
        <v>-20.181812353722979</v>
      </c>
      <c r="H22" s="11">
        <v>-19.78596704429707</v>
      </c>
      <c r="I22" s="12">
        <v>-49.347155839711803</v>
      </c>
      <c r="J22" s="13">
        <v>0.25148516878853439</v>
      </c>
      <c r="K22" s="11">
        <v>39.793142779985118</v>
      </c>
      <c r="L22" s="11">
        <v>22.672303618005419</v>
      </c>
      <c r="M22" s="8">
        <v>74</v>
      </c>
      <c r="N22" s="8"/>
    </row>
    <row r="23" spans="1:14" x14ac:dyDescent="0.25">
      <c r="A23" s="8" t="s">
        <v>7</v>
      </c>
      <c r="B23" s="8" t="s">
        <v>36</v>
      </c>
      <c r="C23" s="8" t="s">
        <v>44</v>
      </c>
      <c r="D23" s="11">
        <v>-29.569248532150901</v>
      </c>
      <c r="E23" s="12">
        <v>-13.62694452701642</v>
      </c>
      <c r="F23" s="11">
        <v>99.71823249800002</v>
      </c>
      <c r="G23" s="12">
        <v>-29.095311925556679</v>
      </c>
      <c r="H23" s="11">
        <v>-26.546448594053381</v>
      </c>
      <c r="I23" s="12">
        <v>-62.053540022652783</v>
      </c>
      <c r="J23" s="13">
        <v>0.13444129977502139</v>
      </c>
      <c r="K23" s="11">
        <v>52.024602306736007</v>
      </c>
      <c r="L23" s="11">
        <v>21.145225797225791</v>
      </c>
      <c r="M23" s="8">
        <v>86</v>
      </c>
      <c r="N23" s="8"/>
    </row>
    <row r="24" spans="1:14" x14ac:dyDescent="0.25">
      <c r="A24" s="8" t="s">
        <v>7</v>
      </c>
      <c r="B24" s="8" t="s">
        <v>36</v>
      </c>
      <c r="C24" s="8" t="s">
        <v>41</v>
      </c>
      <c r="D24" s="11">
        <v>-17.884618938343959</v>
      </c>
      <c r="E24" s="12">
        <v>-3.7549122342542258</v>
      </c>
      <c r="F24" s="11">
        <v>80.753689862000016</v>
      </c>
      <c r="G24" s="12">
        <v>-8.8022704896720505</v>
      </c>
      <c r="H24" s="11">
        <v>-10.442783586828419</v>
      </c>
      <c r="I24" s="12">
        <v>-30.836938854899199</v>
      </c>
      <c r="J24" s="13">
        <v>0.48418255754045603</v>
      </c>
      <c r="K24" s="11">
        <v>27.714588557602529</v>
      </c>
      <c r="L24" s="11">
        <v>24.448725316365199</v>
      </c>
      <c r="M24" s="8">
        <v>71</v>
      </c>
      <c r="N24" s="8"/>
    </row>
    <row r="25" spans="1:14" x14ac:dyDescent="0.25">
      <c r="A25" s="8" t="s">
        <v>7</v>
      </c>
      <c r="B25" s="8" t="s">
        <v>38</v>
      </c>
      <c r="C25" s="8" t="s">
        <v>43</v>
      </c>
      <c r="D25" s="11">
        <v>-28.601715907266978</v>
      </c>
      <c r="E25" s="12">
        <v>-9.0551875824697259</v>
      </c>
      <c r="F25" s="11">
        <v>93.106748313770865</v>
      </c>
      <c r="G25" s="12">
        <v>-23.329510659316021</v>
      </c>
      <c r="H25" s="11">
        <v>-22.68756507565336</v>
      </c>
      <c r="I25" s="12">
        <v>-44.508871276436032</v>
      </c>
      <c r="J25" s="13">
        <v>0.20933785166435351</v>
      </c>
      <c r="K25" s="11">
        <v>43.038776209982522</v>
      </c>
      <c r="L25" s="11">
        <v>22.672303618005419</v>
      </c>
      <c r="M25" s="8">
        <v>82</v>
      </c>
      <c r="N25" s="8"/>
    </row>
    <row r="26" spans="1:14" x14ac:dyDescent="0.25">
      <c r="A26" s="8" t="s">
        <v>7</v>
      </c>
      <c r="B26" s="8" t="s">
        <v>38</v>
      </c>
      <c r="C26" s="8" t="s">
        <v>44</v>
      </c>
      <c r="D26" s="11">
        <v>-32.595672474258222</v>
      </c>
      <c r="E26" s="12">
        <v>-12.977211194492989</v>
      </c>
      <c r="F26" s="11">
        <v>102.59436688617819</v>
      </c>
      <c r="G26" s="12">
        <v>-31.956855839732171</v>
      </c>
      <c r="H26" s="11">
        <v>-29.292438464567439</v>
      </c>
      <c r="I26" s="12">
        <v>-56.58859580915081</v>
      </c>
      <c r="J26" s="13">
        <v>0.1052233154809761</v>
      </c>
      <c r="K26" s="11">
        <v>55.554860117171017</v>
      </c>
      <c r="L26" s="11">
        <v>21.145225797225791</v>
      </c>
      <c r="M26" s="8">
        <v>94</v>
      </c>
      <c r="N26" s="8"/>
    </row>
    <row r="27" spans="1:14" x14ac:dyDescent="0.25">
      <c r="A27" s="8" t="s">
        <v>7</v>
      </c>
      <c r="B27" s="8" t="s">
        <v>38</v>
      </c>
      <c r="C27" s="8" t="s">
        <v>41</v>
      </c>
      <c r="D27" s="11">
        <v>-21.45248692705399</v>
      </c>
      <c r="E27" s="12">
        <v>-4.5284948509329848</v>
      </c>
      <c r="F27" s="11">
        <v>83.62447699577082</v>
      </c>
      <c r="G27" s="12">
        <v>-12.29971305144212</v>
      </c>
      <c r="H27" s="11">
        <v>-13.285687721927291</v>
      </c>
      <c r="I27" s="12">
        <v>-29.158341600106581</v>
      </c>
      <c r="J27" s="13">
        <v>0.40938206600548499</v>
      </c>
      <c r="K27" s="11">
        <v>30.674612685270269</v>
      </c>
      <c r="L27" s="11">
        <v>24.448725316365199</v>
      </c>
      <c r="M27" s="8">
        <v>79</v>
      </c>
      <c r="N27" s="8"/>
    </row>
    <row r="28" spans="1:14" x14ac:dyDescent="0.25">
      <c r="A28" s="8" t="s">
        <v>7</v>
      </c>
      <c r="B28" s="8" t="s">
        <v>34</v>
      </c>
      <c r="C28" s="8" t="s">
        <v>43</v>
      </c>
      <c r="D28" s="11">
        <v>-22.938841119931819</v>
      </c>
      <c r="E28" s="12">
        <v>-7.9326198634267042</v>
      </c>
      <c r="F28" s="11">
        <v>86.875886763019551</v>
      </c>
      <c r="G28" s="12">
        <v>-17.03411404812994</v>
      </c>
      <c r="H28" s="11">
        <v>-17.674215296990941</v>
      </c>
      <c r="I28" s="12">
        <v>-47.203350841592673</v>
      </c>
      <c r="J28" s="13">
        <v>0.2631499960463583</v>
      </c>
      <c r="K28" s="11">
        <v>35.910971212969478</v>
      </c>
      <c r="L28" s="11">
        <v>22.672303618005419</v>
      </c>
      <c r="M28" s="8">
        <v>74</v>
      </c>
      <c r="N28" s="8"/>
    </row>
    <row r="29" spans="1:14" x14ac:dyDescent="0.25">
      <c r="A29" s="8" t="s">
        <v>7</v>
      </c>
      <c r="B29" s="8" t="s">
        <v>34</v>
      </c>
      <c r="C29" s="8" t="s">
        <v>44</v>
      </c>
      <c r="D29" s="11">
        <v>-27.542564794453199</v>
      </c>
      <c r="E29" s="12">
        <v>-12.75432333973354</v>
      </c>
      <c r="F29" s="11">
        <v>95.99387202901957</v>
      </c>
      <c r="G29" s="12">
        <v>-26.23376801138118</v>
      </c>
      <c r="H29" s="11">
        <v>-24.590472276574101</v>
      </c>
      <c r="I29" s="12">
        <v>-61.386831610483164</v>
      </c>
      <c r="J29" s="13">
        <v>0.131826493077941</v>
      </c>
      <c r="K29" s="11">
        <v>47.944464075830162</v>
      </c>
      <c r="L29" s="11">
        <v>21.145225797225791</v>
      </c>
      <c r="M29" s="8">
        <v>86</v>
      </c>
      <c r="N29" s="8"/>
    </row>
    <row r="30" spans="1:14" x14ac:dyDescent="0.25">
      <c r="A30" s="8" t="s">
        <v>7</v>
      </c>
      <c r="B30" s="8" t="s">
        <v>34</v>
      </c>
      <c r="C30" s="8" t="s">
        <v>41</v>
      </c>
      <c r="D30" s="11">
        <v>-15.57553507564152</v>
      </c>
      <c r="E30" s="12">
        <v>-2.3487102878051451</v>
      </c>
      <c r="F30" s="11">
        <v>77.757901497019546</v>
      </c>
      <c r="G30" s="12">
        <v>-5.3048279279020036</v>
      </c>
      <c r="H30" s="11">
        <v>-8.3598931777800729</v>
      </c>
      <c r="I30" s="12">
        <v>-25.81205033142863</v>
      </c>
      <c r="J30" s="13">
        <v>0.54628906828874357</v>
      </c>
      <c r="K30" s="11">
        <v>24.34218834964296</v>
      </c>
      <c r="L30" s="11">
        <v>24.448725316365199</v>
      </c>
      <c r="M30" s="8">
        <v>71</v>
      </c>
      <c r="N30" s="8"/>
    </row>
  </sheetData>
  <mergeCells count="1">
    <mergeCell ref="A1:N1"/>
  </mergeCells>
  <phoneticPr fontId="7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3"/>
  <sheetViews>
    <sheetView showGridLines="0" workbookViewId="0">
      <selection sqref="A1:I1"/>
    </sheetView>
  </sheetViews>
  <sheetFormatPr defaultRowHeight="14" x14ac:dyDescent="0.25"/>
  <cols>
    <col min="1" max="1" width="12" customWidth="1"/>
    <col min="2" max="2" width="22" customWidth="1"/>
    <col min="3" max="3" width="24" customWidth="1"/>
    <col min="4" max="4" width="14" customWidth="1"/>
    <col min="5" max="5" width="24" customWidth="1"/>
    <col min="6" max="6" width="26" customWidth="1"/>
    <col min="7" max="7" width="12" customWidth="1"/>
    <col min="8" max="8" width="24" customWidth="1"/>
    <col min="9" max="9" width="28" customWidth="1"/>
  </cols>
  <sheetData>
    <row r="1" spans="1:9" ht="16.5" x14ac:dyDescent="0.3">
      <c r="A1" s="34" t="s">
        <v>93</v>
      </c>
      <c r="B1" s="30"/>
      <c r="C1" s="30"/>
      <c r="D1" s="30"/>
      <c r="E1" s="30"/>
      <c r="F1" s="30"/>
      <c r="G1" s="30"/>
      <c r="H1" s="30"/>
      <c r="I1" s="30"/>
    </row>
    <row r="3" spans="1:9" x14ac:dyDescent="0.25">
      <c r="A3" s="2" t="s">
        <v>94</v>
      </c>
    </row>
    <row r="5" spans="1:9" ht="28" x14ac:dyDescent="0.25">
      <c r="A5" s="6" t="s">
        <v>1</v>
      </c>
      <c r="B5" s="6" t="s">
        <v>95</v>
      </c>
      <c r="C5" s="6" t="s">
        <v>96</v>
      </c>
      <c r="D5" s="6" t="s">
        <v>97</v>
      </c>
      <c r="E5" s="6" t="s">
        <v>98</v>
      </c>
      <c r="F5" s="6" t="s">
        <v>99</v>
      </c>
      <c r="G5" s="6" t="s">
        <v>100</v>
      </c>
      <c r="H5" s="6" t="s">
        <v>101</v>
      </c>
      <c r="I5" s="6" t="s">
        <v>102</v>
      </c>
    </row>
    <row r="6" spans="1:9" x14ac:dyDescent="0.25">
      <c r="A6" s="8" t="s">
        <v>5</v>
      </c>
      <c r="B6" s="11">
        <v>-34.449181098980397</v>
      </c>
      <c r="C6" s="11">
        <v>-34.449181098980397</v>
      </c>
      <c r="D6" s="11">
        <v>-7.1054273576010019E-15</v>
      </c>
      <c r="E6" s="12">
        <v>-17.302773995198422</v>
      </c>
      <c r="F6" s="12">
        <v>-17.30277399830468</v>
      </c>
      <c r="G6" s="12">
        <v>-3.106254808926678E-9</v>
      </c>
      <c r="H6" s="11">
        <v>71.251127663400013</v>
      </c>
      <c r="I6" s="11">
        <v>71.251127663400027</v>
      </c>
    </row>
    <row r="7" spans="1:9" x14ac:dyDescent="0.25">
      <c r="A7" s="8" t="s">
        <v>6</v>
      </c>
      <c r="B7" s="11">
        <v>-37.033241564282058</v>
      </c>
      <c r="C7" s="11">
        <v>-37.033241564282058</v>
      </c>
      <c r="D7" s="11">
        <v>0</v>
      </c>
      <c r="E7" s="11">
        <v>-19.760710664762222</v>
      </c>
      <c r="F7" s="11">
        <v>-19.760710651277929</v>
      </c>
      <c r="G7" s="11">
        <v>1.3484296346177869E-8</v>
      </c>
      <c r="H7" s="11">
        <v>75.499897350404439</v>
      </c>
      <c r="I7" s="11">
        <v>75.499897350404439</v>
      </c>
    </row>
    <row r="8" spans="1:9" x14ac:dyDescent="0.25">
      <c r="A8" s="8" t="s">
        <v>7</v>
      </c>
      <c r="B8" s="11">
        <v>-37.100988394429969</v>
      </c>
      <c r="C8" s="11">
        <v>-37.100988394429969</v>
      </c>
      <c r="D8" s="11">
        <v>0</v>
      </c>
      <c r="E8" s="11">
        <v>-22.443835665213982</v>
      </c>
      <c r="F8" s="11">
        <v>-22.44383568368756</v>
      </c>
      <c r="G8" s="11">
        <v>-1.8473585328138139E-8</v>
      </c>
      <c r="H8" s="11">
        <v>90.235961180000004</v>
      </c>
      <c r="I8" s="11">
        <v>90.235961180000018</v>
      </c>
    </row>
    <row r="10" spans="1:9" x14ac:dyDescent="0.25">
      <c r="A10" s="2" t="s">
        <v>103</v>
      </c>
    </row>
    <row r="11" spans="1:9" ht="112" x14ac:dyDescent="0.25">
      <c r="A11" s="3" t="s">
        <v>104</v>
      </c>
    </row>
    <row r="12" spans="1:9" ht="182" x14ac:dyDescent="0.25">
      <c r="A12" s="3" t="s">
        <v>105</v>
      </c>
    </row>
    <row r="13" spans="1:9" ht="224" x14ac:dyDescent="0.25">
      <c r="A13" s="3" t="s">
        <v>106</v>
      </c>
    </row>
  </sheetData>
  <mergeCells count="1">
    <mergeCell ref="A1:I1"/>
  </mergeCells>
  <phoneticPr fontId="7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showGridLines="0" workbookViewId="0">
      <selection sqref="A1:L1"/>
    </sheetView>
  </sheetViews>
  <sheetFormatPr defaultRowHeight="14" x14ac:dyDescent="0.25"/>
  <cols>
    <col min="1" max="1" width="14" customWidth="1"/>
    <col min="2" max="2" width="12" customWidth="1"/>
    <col min="3" max="4" width="14" customWidth="1"/>
    <col min="5" max="5" width="12" customWidth="1"/>
    <col min="6" max="6" width="18" customWidth="1"/>
    <col min="7" max="7" width="16" customWidth="1"/>
    <col min="8" max="8" width="12" customWidth="1"/>
    <col min="9" max="9" width="18" customWidth="1"/>
    <col min="10" max="10" width="12" customWidth="1"/>
    <col min="11" max="11" width="18" customWidth="1"/>
    <col min="12" max="12" width="36" customWidth="1"/>
  </cols>
  <sheetData>
    <row r="1" spans="1:15" ht="16.5" x14ac:dyDescent="0.3">
      <c r="A1" s="34" t="s">
        <v>107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5" x14ac:dyDescent="0.25">
      <c r="L2" s="3"/>
      <c r="M2" t="s">
        <v>108</v>
      </c>
    </row>
    <row r="3" spans="1:15" ht="15" x14ac:dyDescent="0.25">
      <c r="A3" s="39" t="s">
        <v>109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t="s">
        <v>110</v>
      </c>
      <c r="N3">
        <v>0.8</v>
      </c>
    </row>
    <row r="4" spans="1:15" ht="28" x14ac:dyDescent="0.25">
      <c r="A4" s="6" t="s">
        <v>111</v>
      </c>
      <c r="B4" s="15" t="s">
        <v>112</v>
      </c>
      <c r="C4" s="15" t="s">
        <v>113</v>
      </c>
      <c r="D4" s="15" t="s">
        <v>114</v>
      </c>
      <c r="E4" s="16" t="s">
        <v>115</v>
      </c>
      <c r="F4" s="16" t="s">
        <v>116</v>
      </c>
      <c r="G4" s="15" t="s">
        <v>117</v>
      </c>
      <c r="H4" s="17" t="s">
        <v>118</v>
      </c>
      <c r="I4" s="15" t="s">
        <v>119</v>
      </c>
      <c r="J4" s="16" t="s">
        <v>120</v>
      </c>
      <c r="K4" s="15" t="s">
        <v>121</v>
      </c>
      <c r="L4" s="18" t="s">
        <v>122</v>
      </c>
      <c r="M4" t="s">
        <v>123</v>
      </c>
      <c r="N4">
        <v>0.875</v>
      </c>
    </row>
    <row r="5" spans="1:15" ht="28" x14ac:dyDescent="0.25">
      <c r="A5" s="8" t="s">
        <v>124</v>
      </c>
      <c r="B5" s="19">
        <v>4416</v>
      </c>
      <c r="C5" s="19">
        <v>90</v>
      </c>
      <c r="D5" s="19">
        <v>7.5</v>
      </c>
      <c r="E5" s="12">
        <v>5</v>
      </c>
      <c r="F5" s="12">
        <v>10</v>
      </c>
      <c r="G5" s="19">
        <v>339811.2</v>
      </c>
      <c r="H5" s="20">
        <v>5.0999999999999997E-2</v>
      </c>
      <c r="I5" s="19">
        <v>6662964.7058823537</v>
      </c>
      <c r="J5" s="12">
        <v>20</v>
      </c>
      <c r="K5" s="19">
        <v>6662964.7058823537</v>
      </c>
      <c r="L5" s="7" t="s">
        <v>125</v>
      </c>
      <c r="M5" t="s">
        <v>126</v>
      </c>
      <c r="N5">
        <v>0.9</v>
      </c>
      <c r="O5" t="s">
        <v>127</v>
      </c>
    </row>
    <row r="6" spans="1:15" ht="28" x14ac:dyDescent="0.25">
      <c r="A6" s="8" t="s">
        <v>128</v>
      </c>
      <c r="B6" s="19">
        <v>6037.5</v>
      </c>
      <c r="C6" s="19">
        <v>100</v>
      </c>
      <c r="D6" s="19">
        <v>8.3333333333333339</v>
      </c>
      <c r="E6" s="12">
        <v>8</v>
      </c>
      <c r="F6" s="12">
        <v>15</v>
      </c>
      <c r="G6" s="19">
        <v>472132.5</v>
      </c>
      <c r="H6" s="20">
        <v>7.5999999999999998E-2</v>
      </c>
      <c r="I6" s="19">
        <v>6212269.7368421052</v>
      </c>
      <c r="J6" s="12">
        <v>100</v>
      </c>
      <c r="K6" s="19">
        <v>6212269.7368421052</v>
      </c>
      <c r="L6" s="7" t="s">
        <v>129</v>
      </c>
    </row>
    <row r="7" spans="1:15" ht="28" x14ac:dyDescent="0.25">
      <c r="A7" s="8" t="s">
        <v>130</v>
      </c>
      <c r="B7" s="19">
        <v>4140</v>
      </c>
      <c r="C7" s="19">
        <v>120</v>
      </c>
      <c r="D7" s="19">
        <v>10</v>
      </c>
      <c r="E7" s="12">
        <v>10</v>
      </c>
      <c r="F7" s="12">
        <v>12</v>
      </c>
      <c r="G7" s="19">
        <v>393465.59999999998</v>
      </c>
      <c r="H7" s="20">
        <v>8.3799999999999999E-2</v>
      </c>
      <c r="I7" s="19">
        <v>4695293.556085919</v>
      </c>
      <c r="J7" s="12">
        <v>100</v>
      </c>
      <c r="K7" s="19">
        <v>4695293.556085919</v>
      </c>
      <c r="L7" s="7" t="s">
        <v>131</v>
      </c>
    </row>
    <row r="8" spans="1:15" x14ac:dyDescent="0.25">
      <c r="A8" s="8"/>
      <c r="B8" s="8"/>
      <c r="C8" s="8"/>
      <c r="D8" s="8"/>
      <c r="E8" s="8"/>
      <c r="F8" s="8"/>
      <c r="G8" s="8"/>
      <c r="H8" s="8"/>
      <c r="I8" s="8"/>
      <c r="J8" s="21" t="s">
        <v>132</v>
      </c>
      <c r="K8" s="22">
        <v>17570527.998810381</v>
      </c>
      <c r="L8" s="7"/>
    </row>
    <row r="9" spans="1:1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7"/>
    </row>
    <row r="10" spans="1:15" ht="15" x14ac:dyDescent="0.25">
      <c r="A10" s="37" t="s">
        <v>133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2"/>
    </row>
    <row r="11" spans="1:15" ht="28" x14ac:dyDescent="0.25">
      <c r="A11" s="6" t="s">
        <v>111</v>
      </c>
      <c r="B11" s="15" t="s">
        <v>112</v>
      </c>
      <c r="C11" s="15" t="s">
        <v>113</v>
      </c>
      <c r="D11" s="15" t="s">
        <v>114</v>
      </c>
      <c r="E11" s="16" t="s">
        <v>115</v>
      </c>
      <c r="F11" s="16" t="s">
        <v>116</v>
      </c>
      <c r="G11" s="15" t="s">
        <v>117</v>
      </c>
      <c r="H11" s="17" t="s">
        <v>118</v>
      </c>
      <c r="I11" s="15" t="s">
        <v>119</v>
      </c>
      <c r="J11" s="16" t="s">
        <v>120</v>
      </c>
      <c r="K11" s="15" t="s">
        <v>121</v>
      </c>
      <c r="L11" s="18" t="s">
        <v>122</v>
      </c>
    </row>
    <row r="12" spans="1:15" ht="28" x14ac:dyDescent="0.25">
      <c r="A12" s="8" t="s">
        <v>124</v>
      </c>
      <c r="B12" s="19">
        <v>2944</v>
      </c>
      <c r="C12" s="19">
        <v>90</v>
      </c>
      <c r="D12" s="19">
        <v>7.5</v>
      </c>
      <c r="E12" s="12">
        <v>5</v>
      </c>
      <c r="F12" s="12">
        <v>10</v>
      </c>
      <c r="G12" s="19">
        <v>226540.79999999999</v>
      </c>
      <c r="H12" s="20">
        <v>5.0999999999999997E-2</v>
      </c>
      <c r="I12" s="19">
        <v>4441976.4705882361</v>
      </c>
      <c r="J12" s="12">
        <v>20</v>
      </c>
      <c r="K12" s="19">
        <v>4441976.4705882361</v>
      </c>
      <c r="L12" s="7" t="s">
        <v>125</v>
      </c>
    </row>
    <row r="13" spans="1:15" ht="28" x14ac:dyDescent="0.25">
      <c r="A13" s="8" t="s">
        <v>128</v>
      </c>
      <c r="B13" s="19">
        <v>16100</v>
      </c>
      <c r="C13" s="19">
        <v>100</v>
      </c>
      <c r="D13" s="19">
        <v>8.3333333333333339</v>
      </c>
      <c r="E13" s="12">
        <v>8</v>
      </c>
      <c r="F13" s="12">
        <v>15</v>
      </c>
      <c r="G13" s="19">
        <v>1259020</v>
      </c>
      <c r="H13" s="20">
        <v>7.5999999999999998E-2</v>
      </c>
      <c r="I13" s="19">
        <v>16566052.63157895</v>
      </c>
      <c r="J13" s="12">
        <v>100</v>
      </c>
      <c r="K13" s="19">
        <v>16566052.63157895</v>
      </c>
      <c r="L13" s="7" t="s">
        <v>129</v>
      </c>
    </row>
    <row r="14" spans="1:15" ht="28" x14ac:dyDescent="0.25">
      <c r="A14" s="8" t="s">
        <v>130</v>
      </c>
      <c r="B14" s="19">
        <v>8280</v>
      </c>
      <c r="C14" s="19">
        <v>120</v>
      </c>
      <c r="D14" s="19">
        <v>10</v>
      </c>
      <c r="E14" s="12">
        <v>10</v>
      </c>
      <c r="F14" s="12">
        <v>12</v>
      </c>
      <c r="G14" s="19">
        <v>786931.19999999995</v>
      </c>
      <c r="H14" s="20">
        <v>8.3799999999999999E-2</v>
      </c>
      <c r="I14" s="19">
        <v>9390587.1121718381</v>
      </c>
      <c r="J14" s="12">
        <v>100</v>
      </c>
      <c r="K14" s="19">
        <v>9390587.1121718381</v>
      </c>
      <c r="L14" s="7" t="s">
        <v>131</v>
      </c>
    </row>
    <row r="15" spans="1:15" x14ac:dyDescent="0.25">
      <c r="A15" s="8"/>
      <c r="B15" s="8"/>
      <c r="C15" s="8"/>
      <c r="D15" s="8"/>
      <c r="E15" s="8"/>
      <c r="F15" s="8"/>
      <c r="G15" s="8"/>
      <c r="H15" s="8"/>
      <c r="I15" s="8"/>
      <c r="J15" s="21" t="s">
        <v>132</v>
      </c>
      <c r="K15" s="22">
        <v>30398616.214339029</v>
      </c>
      <c r="L15" s="7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7"/>
    </row>
    <row r="17" spans="1:12" ht="15" x14ac:dyDescent="0.25">
      <c r="A17" s="37" t="s">
        <v>134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2"/>
    </row>
    <row r="18" spans="1:12" ht="28" x14ac:dyDescent="0.25">
      <c r="A18" s="6" t="s">
        <v>111</v>
      </c>
      <c r="B18" s="15" t="s">
        <v>112</v>
      </c>
      <c r="C18" s="15" t="s">
        <v>113</v>
      </c>
      <c r="D18" s="15" t="s">
        <v>114</v>
      </c>
      <c r="E18" s="16" t="s">
        <v>115</v>
      </c>
      <c r="F18" s="16" t="s">
        <v>116</v>
      </c>
      <c r="G18" s="15" t="s">
        <v>117</v>
      </c>
      <c r="H18" s="17" t="s">
        <v>118</v>
      </c>
      <c r="I18" s="15" t="s">
        <v>119</v>
      </c>
      <c r="J18" s="16" t="s">
        <v>120</v>
      </c>
      <c r="K18" s="15" t="s">
        <v>121</v>
      </c>
      <c r="L18" s="18" t="s">
        <v>122</v>
      </c>
    </row>
    <row r="19" spans="1:12" ht="28" x14ac:dyDescent="0.25">
      <c r="A19" s="8" t="s">
        <v>124</v>
      </c>
      <c r="B19" s="19">
        <v>3680</v>
      </c>
      <c r="C19" s="19">
        <v>90</v>
      </c>
      <c r="D19" s="19">
        <v>7.5</v>
      </c>
      <c r="E19" s="12">
        <v>5</v>
      </c>
      <c r="F19" s="12">
        <v>10</v>
      </c>
      <c r="G19" s="19">
        <v>283176</v>
      </c>
      <c r="H19" s="20">
        <v>5.0999999999999997E-2</v>
      </c>
      <c r="I19" s="19">
        <v>5552470.5882352944</v>
      </c>
      <c r="J19" s="12">
        <v>20</v>
      </c>
      <c r="K19" s="19">
        <v>5552470.5882352944</v>
      </c>
      <c r="L19" s="7" t="s">
        <v>125</v>
      </c>
    </row>
    <row r="20" spans="1:12" ht="28" x14ac:dyDescent="0.25">
      <c r="A20" s="8" t="s">
        <v>128</v>
      </c>
      <c r="B20" s="19">
        <v>12075</v>
      </c>
      <c r="C20" s="19">
        <v>100</v>
      </c>
      <c r="D20" s="19">
        <v>8.3333333333333339</v>
      </c>
      <c r="E20" s="12">
        <v>8</v>
      </c>
      <c r="F20" s="12">
        <v>15</v>
      </c>
      <c r="G20" s="19">
        <v>944265</v>
      </c>
      <c r="H20" s="20">
        <v>7.5999999999999998E-2</v>
      </c>
      <c r="I20" s="19">
        <v>12424539.47368421</v>
      </c>
      <c r="J20" s="12">
        <v>100</v>
      </c>
      <c r="K20" s="19">
        <v>12424539.47368421</v>
      </c>
      <c r="L20" s="7" t="s">
        <v>129</v>
      </c>
    </row>
    <row r="21" spans="1:12" ht="28" x14ac:dyDescent="0.25">
      <c r="A21" s="8" t="s">
        <v>130</v>
      </c>
      <c r="B21" s="19">
        <v>4140</v>
      </c>
      <c r="C21" s="19">
        <v>120</v>
      </c>
      <c r="D21" s="19">
        <v>10</v>
      </c>
      <c r="E21" s="12">
        <v>10</v>
      </c>
      <c r="F21" s="12">
        <v>12</v>
      </c>
      <c r="G21" s="19">
        <v>393465.59999999998</v>
      </c>
      <c r="H21" s="20">
        <v>8.3799999999999999E-2</v>
      </c>
      <c r="I21" s="19">
        <v>4695293.556085919</v>
      </c>
      <c r="J21" s="12">
        <v>100</v>
      </c>
      <c r="K21" s="19">
        <v>4695293.556085919</v>
      </c>
      <c r="L21" s="7" t="s">
        <v>131</v>
      </c>
    </row>
    <row r="22" spans="1:12" x14ac:dyDescent="0.25">
      <c r="A22" s="8"/>
      <c r="B22" s="8"/>
      <c r="C22" s="8"/>
      <c r="D22" s="8"/>
      <c r="E22" s="8"/>
      <c r="F22" s="8"/>
      <c r="G22" s="8"/>
      <c r="H22" s="8"/>
      <c r="I22" s="8"/>
      <c r="J22" s="21" t="s">
        <v>132</v>
      </c>
      <c r="K22" s="22">
        <v>22672303.618005421</v>
      </c>
      <c r="L22" s="7"/>
    </row>
  </sheetData>
  <mergeCells count="4">
    <mergeCell ref="A10:L10"/>
    <mergeCell ref="A3:L3"/>
    <mergeCell ref="A1:L1"/>
    <mergeCell ref="A17:L17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Viz_Dashboard</vt:lpstr>
      <vt:lpstr>README</vt:lpstr>
      <vt:lpstr>Scenario_Definitions</vt:lpstr>
      <vt:lpstr>Matrix_C1</vt:lpstr>
      <vt:lpstr>Matrix_C2</vt:lpstr>
      <vt:lpstr>Matrix_C3</vt:lpstr>
      <vt:lpstr>Scenario_Detail</vt:lpstr>
      <vt:lpstr>Checks_Audit</vt:lpstr>
      <vt:lpstr>TerminalValue_Audit</vt:lpstr>
      <vt:lpstr>Viz_C1</vt:lpstr>
      <vt:lpstr>Viz_C2</vt:lpstr>
      <vt:lpstr>Viz_C3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Hugo Tian LookX</cp:lastModifiedBy>
  <dcterms:created xsi:type="dcterms:W3CDTF">2025-12-29T22:29:27Z</dcterms:created>
  <dcterms:modified xsi:type="dcterms:W3CDTF">2025-12-30T11:36:45Z</dcterms:modified>
</cp:coreProperties>
</file>